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285" windowWidth="19440" windowHeight="9735" tabRatio="436"/>
  </bookViews>
  <sheets>
    <sheet name="расходы разделы" sheetId="2" r:id="rId1"/>
    <sheet name="Ведомтсвенная структура" sheetId="3" r:id="rId2"/>
    <sheet name="по целевым статьям" sheetId="4" r:id="rId3"/>
    <sheet name="источники" sheetId="5" r:id="rId4"/>
    <sheet name="доходы" sheetId="6" r:id="rId5"/>
    <sheet name="Лист1" sheetId="7" r:id="rId6"/>
  </sheets>
  <definedNames>
    <definedName name="_xlnm.Print_Area" localSheetId="1">'Ведомтсвенная структура'!$A$1:$I$195</definedName>
  </definedNames>
  <calcPr calcId="125725"/>
</workbook>
</file>

<file path=xl/calcChain.xml><?xml version="1.0" encoding="utf-8"?>
<calcChain xmlns="http://schemas.openxmlformats.org/spreadsheetml/2006/main">
  <c r="A9" i="4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133" i="3"/>
  <c r="A134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17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F34" i="2"/>
  <c r="F33"/>
  <c r="F52" i="4"/>
  <c r="F51" s="1"/>
  <c r="F50" s="1"/>
  <c r="F49" s="1"/>
  <c r="F53"/>
  <c r="B49"/>
  <c r="F59"/>
  <c r="F60"/>
  <c r="F61"/>
  <c r="F62"/>
  <c r="B59"/>
  <c r="F44"/>
  <c r="F45"/>
  <c r="F46"/>
  <c r="F47"/>
  <c r="B44"/>
  <c r="F39"/>
  <c r="F40"/>
  <c r="F41"/>
  <c r="F42"/>
  <c r="B39"/>
  <c r="F34"/>
  <c r="F35"/>
  <c r="F36"/>
  <c r="F37"/>
  <c r="B34"/>
  <c r="F32"/>
  <c r="F31" s="1"/>
  <c r="F30" s="1"/>
  <c r="F29" s="1"/>
  <c r="F18"/>
  <c r="G162" i="3"/>
  <c r="G177"/>
  <c r="G178"/>
  <c r="I175"/>
  <c r="G150"/>
  <c r="G152"/>
  <c r="G151" s="1"/>
  <c r="G142" l="1"/>
  <c r="G143"/>
  <c r="G107"/>
  <c r="G145"/>
  <c r="G146"/>
  <c r="G132"/>
  <c r="G133"/>
  <c r="G127"/>
  <c r="G126" s="1"/>
  <c r="J61" i="6"/>
  <c r="J73"/>
  <c r="J67"/>
  <c r="J69"/>
  <c r="F135" i="4" l="1"/>
  <c r="F122"/>
  <c r="F127"/>
  <c r="F125"/>
  <c r="F124" s="1"/>
  <c r="F123" s="1"/>
  <c r="F131"/>
  <c r="F133"/>
  <c r="F145"/>
  <c r="F144" s="1"/>
  <c r="F95" l="1"/>
  <c r="F94" s="1"/>
  <c r="F93" s="1"/>
  <c r="F92" s="1"/>
  <c r="G117"/>
  <c r="G116" s="1"/>
  <c r="G115" s="1"/>
  <c r="F117"/>
  <c r="F116" s="1"/>
  <c r="F115" s="1"/>
  <c r="F114" s="1"/>
  <c r="H116"/>
  <c r="H115" s="1"/>
  <c r="F12"/>
  <c r="F11" s="1"/>
  <c r="F10" s="1"/>
  <c r="F9" s="1"/>
  <c r="F22" i="2" l="1"/>
  <c r="G170" i="3"/>
  <c r="G169" s="1"/>
  <c r="G41"/>
  <c r="G40" s="1"/>
  <c r="G27"/>
  <c r="G26" s="1"/>
  <c r="G16"/>
  <c r="G15" s="1"/>
  <c r="I99" l="1"/>
  <c r="I98" s="1"/>
  <c r="H86"/>
  <c r="G24"/>
  <c r="G158" l="1"/>
  <c r="G157" s="1"/>
  <c r="L53" i="6"/>
  <c r="L71"/>
  <c r="L72"/>
  <c r="L73"/>
  <c r="K53"/>
  <c r="K55"/>
  <c r="J72"/>
  <c r="J71" s="1"/>
  <c r="K71"/>
  <c r="K72"/>
  <c r="K73"/>
  <c r="J60" l="1"/>
  <c r="J53" s="1"/>
  <c r="F22" i="4"/>
  <c r="F21" s="1"/>
  <c r="F20" s="1"/>
  <c r="F19" s="1"/>
  <c r="H17"/>
  <c r="H16" s="1"/>
  <c r="H15" s="1"/>
  <c r="H14" s="1"/>
  <c r="G17"/>
  <c r="G16" s="1"/>
  <c r="G15" s="1"/>
  <c r="G14" s="1"/>
  <c r="F17"/>
  <c r="F16" l="1"/>
  <c r="F15" s="1"/>
  <c r="F14" s="1"/>
  <c r="I112" i="3"/>
  <c r="I111" s="1"/>
  <c r="H112"/>
  <c r="H111" s="1"/>
  <c r="G112"/>
  <c r="G111" s="1"/>
  <c r="I109"/>
  <c r="I108" s="1"/>
  <c r="H109"/>
  <c r="H108" s="1"/>
  <c r="G109"/>
  <c r="G108" s="1"/>
  <c r="G130"/>
  <c r="G129" s="1"/>
  <c r="G57"/>
  <c r="H166" i="4"/>
  <c r="H167"/>
  <c r="G167"/>
  <c r="G166" s="1"/>
  <c r="F181"/>
  <c r="F180" s="1"/>
  <c r="F179" s="1"/>
  <c r="F168"/>
  <c r="G86" i="3"/>
  <c r="I54"/>
  <c r="I53" s="1"/>
  <c r="I52" s="1"/>
  <c r="I51" s="1"/>
  <c r="H54"/>
  <c r="H53" s="1"/>
  <c r="H52" s="1"/>
  <c r="H51" s="1"/>
  <c r="G62"/>
  <c r="G61" s="1"/>
  <c r="G60" s="1"/>
  <c r="G59" s="1"/>
  <c r="D17" i="2" s="1"/>
  <c r="J55" i="6" l="1"/>
  <c r="K67"/>
  <c r="J52"/>
  <c r="L58"/>
  <c r="K58"/>
  <c r="J58"/>
  <c r="K12" l="1"/>
  <c r="L48"/>
  <c r="K48"/>
  <c r="J48"/>
  <c r="L28"/>
  <c r="L27" s="1"/>
  <c r="K28"/>
  <c r="K27" s="1"/>
  <c r="J28"/>
  <c r="J27" s="1"/>
  <c r="L25" l="1"/>
  <c r="K25"/>
  <c r="J25"/>
  <c r="L23"/>
  <c r="K23"/>
  <c r="J23"/>
  <c r="L21"/>
  <c r="K21"/>
  <c r="J21"/>
  <c r="L19"/>
  <c r="K19"/>
  <c r="J19"/>
  <c r="L12"/>
  <c r="J12"/>
  <c r="K18" l="1"/>
  <c r="D34" i="2" l="1"/>
  <c r="D33" s="1"/>
  <c r="F167" i="4" l="1"/>
  <c r="F166" s="1"/>
  <c r="F155"/>
  <c r="F164"/>
  <c r="F163" s="1"/>
  <c r="F162" s="1"/>
  <c r="F161" s="1"/>
  <c r="F28"/>
  <c r="F27" s="1"/>
  <c r="F26" s="1"/>
  <c r="F25" s="1"/>
  <c r="F24" s="1"/>
  <c r="F57"/>
  <c r="F56" s="1"/>
  <c r="F55" s="1"/>
  <c r="F54" s="1"/>
  <c r="G192" i="3" l="1"/>
  <c r="G191" s="1"/>
  <c r="G190" s="1"/>
  <c r="G188" l="1"/>
  <c r="G189"/>
  <c r="G187"/>
  <c r="G56" l="1"/>
  <c r="G102"/>
  <c r="G101" s="1"/>
  <c r="G54" l="1"/>
  <c r="G53" s="1"/>
  <c r="G52" s="1"/>
  <c r="G51" s="1"/>
  <c r="G50" s="1"/>
  <c r="D16" i="2" l="1"/>
  <c r="I115" i="3"/>
  <c r="I114" s="1"/>
  <c r="I107" s="1"/>
  <c r="H115"/>
  <c r="H114" s="1"/>
  <c r="H107" s="1"/>
  <c r="G115"/>
  <c r="G114" s="1"/>
  <c r="G46" l="1"/>
  <c r="L41" i="6"/>
  <c r="L40" s="1"/>
  <c r="L39" s="1"/>
  <c r="K41"/>
  <c r="K40" s="1"/>
  <c r="K39" s="1"/>
  <c r="J41"/>
  <c r="J40" s="1"/>
  <c r="J39" s="1"/>
  <c r="L50"/>
  <c r="K50"/>
  <c r="I164" i="3"/>
  <c r="L61" i="6"/>
  <c r="L60" s="1"/>
  <c r="K61"/>
  <c r="K60" s="1"/>
  <c r="J18" l="1"/>
  <c r="J50" l="1"/>
  <c r="E22" i="2" l="1"/>
  <c r="H99" i="3"/>
  <c r="H98" s="1"/>
  <c r="L47" i="6" l="1"/>
  <c r="K47"/>
  <c r="J47"/>
  <c r="L18"/>
  <c r="L17" s="1"/>
  <c r="K17"/>
  <c r="J17"/>
  <c r="H164" i="3" l="1"/>
  <c r="G99"/>
  <c r="G98" s="1"/>
  <c r="F216" i="4" l="1"/>
  <c r="F215" s="1"/>
  <c r="E35" i="2" l="1"/>
  <c r="F13"/>
  <c r="E13"/>
  <c r="F14"/>
  <c r="E14"/>
  <c r="F187" i="4"/>
  <c r="I79" i="3"/>
  <c r="I78" s="1"/>
  <c r="I77" s="1"/>
  <c r="I76" s="1"/>
  <c r="H209" i="4" s="1"/>
  <c r="H208" s="1"/>
  <c r="H207" s="1"/>
  <c r="H206" s="1"/>
  <c r="H205" s="1"/>
  <c r="H79" i="3"/>
  <c r="H78" s="1"/>
  <c r="H77" s="1"/>
  <c r="H76" s="1"/>
  <c r="G209" i="4" s="1"/>
  <c r="G208" s="1"/>
  <c r="G207" s="1"/>
  <c r="G206" s="1"/>
  <c r="G205" s="1"/>
  <c r="I167" i="3"/>
  <c r="I166" s="1"/>
  <c r="H71" i="4" s="1"/>
  <c r="H167" i="3"/>
  <c r="H166" s="1"/>
  <c r="G30"/>
  <c r="L56" i="6"/>
  <c r="L55" s="1"/>
  <c r="K56"/>
  <c r="J56"/>
  <c r="G71" i="4" l="1"/>
  <c r="G167" i="3" l="1"/>
  <c r="A12" i="2" l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10" i="3"/>
  <c r="A11" s="1"/>
  <c r="A12" s="1"/>
  <c r="A8" i="4"/>
  <c r="A219" s="1"/>
  <c r="H102"/>
  <c r="G102"/>
  <c r="G68"/>
  <c r="H178"/>
  <c r="A13" i="3" l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I173"/>
  <c r="H76" i="4" s="1"/>
  <c r="H75" s="1"/>
  <c r="H173" i="3"/>
  <c r="G173"/>
  <c r="F76" i="4" s="1"/>
  <c r="F75" s="1"/>
  <c r="A38" i="3" l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G76" i="4"/>
  <c r="G75" s="1"/>
  <c r="A196" i="3"/>
  <c r="H101" i="4"/>
  <c r="H100" s="1"/>
  <c r="H99" s="1"/>
  <c r="H98" s="1"/>
  <c r="H97" s="1"/>
  <c r="G101"/>
  <c r="G100" s="1"/>
  <c r="G99" s="1"/>
  <c r="G98" s="1"/>
  <c r="G97" s="1"/>
  <c r="H214" l="1"/>
  <c r="H213" s="1"/>
  <c r="H212" s="1"/>
  <c r="H211" s="1"/>
  <c r="H210" s="1"/>
  <c r="G214"/>
  <c r="F214"/>
  <c r="F213" s="1"/>
  <c r="F212" s="1"/>
  <c r="F211" s="1"/>
  <c r="F210" s="1"/>
  <c r="G213" l="1"/>
  <c r="G211" s="1"/>
  <c r="E31" i="2"/>
  <c r="F20"/>
  <c r="F209" i="4"/>
  <c r="F208" s="1"/>
  <c r="F207" s="1"/>
  <c r="F206" s="1"/>
  <c r="F205" s="1"/>
  <c r="I84" i="3"/>
  <c r="I172"/>
  <c r="H73" i="4" s="1"/>
  <c r="H175" i="3"/>
  <c r="L67" i="6"/>
  <c r="L37"/>
  <c r="K37"/>
  <c r="I44" i="3"/>
  <c r="G166"/>
  <c r="F71" i="4" s="1"/>
  <c r="G73" l="1"/>
  <c r="H172" i="3"/>
  <c r="G212" i="4"/>
  <c r="G210" s="1"/>
  <c r="G36" i="3"/>
  <c r="G35" s="1"/>
  <c r="G79" l="1"/>
  <c r="G78" s="1"/>
  <c r="G77" s="1"/>
  <c r="G76" s="1"/>
  <c r="H68" i="4"/>
  <c r="H67" s="1"/>
  <c r="H66" s="1"/>
  <c r="H65" s="1"/>
  <c r="H64" s="1"/>
  <c r="H72"/>
  <c r="H70" s="1"/>
  <c r="H69" s="1"/>
  <c r="H80"/>
  <c r="H79" s="1"/>
  <c r="H78" s="1"/>
  <c r="H77" s="1"/>
  <c r="H74" s="1"/>
  <c r="H91"/>
  <c r="H90" s="1"/>
  <c r="H89" s="1"/>
  <c r="H88" s="1"/>
  <c r="H108"/>
  <c r="H107" s="1"/>
  <c r="H106" s="1"/>
  <c r="H105" s="1"/>
  <c r="H113"/>
  <c r="H112" s="1"/>
  <c r="H111" s="1"/>
  <c r="H110" s="1"/>
  <c r="H109" s="1"/>
  <c r="H151"/>
  <c r="H150" s="1"/>
  <c r="H149" s="1"/>
  <c r="H148" s="1"/>
  <c r="H155"/>
  <c r="H154" s="1"/>
  <c r="H153" s="1"/>
  <c r="H152" s="1"/>
  <c r="H103" l="1"/>
  <c r="H8"/>
  <c r="H104"/>
  <c r="H87"/>
  <c r="H81" s="1"/>
  <c r="H147"/>
  <c r="F193"/>
  <c r="F192" s="1"/>
  <c r="H204" l="1"/>
  <c r="H203" s="1"/>
  <c r="H202" s="1"/>
  <c r="H201" s="1"/>
  <c r="H200" s="1"/>
  <c r="H177"/>
  <c r="H176" s="1"/>
  <c r="H175" s="1"/>
  <c r="H174" s="1"/>
  <c r="G74" l="1"/>
  <c r="G199"/>
  <c r="I36" i="3"/>
  <c r="I35" s="1"/>
  <c r="H36"/>
  <c r="H35" s="1"/>
  <c r="H160" i="4" l="1"/>
  <c r="H159" s="1"/>
  <c r="H158" s="1"/>
  <c r="H157" s="1"/>
  <c r="H156" s="1"/>
  <c r="I140" i="3"/>
  <c r="I139" s="1"/>
  <c r="I138" s="1"/>
  <c r="H140"/>
  <c r="H139" s="1"/>
  <c r="H138" s="1"/>
  <c r="H137" s="1"/>
  <c r="H136" s="1"/>
  <c r="G175"/>
  <c r="G172" s="1"/>
  <c r="G164"/>
  <c r="G140"/>
  <c r="G139" s="1"/>
  <c r="I46"/>
  <c r="H46"/>
  <c r="H44"/>
  <c r="G44"/>
  <c r="G43" s="1"/>
  <c r="G34" s="1"/>
  <c r="I30"/>
  <c r="H30"/>
  <c r="H29" s="1"/>
  <c r="H23" s="1"/>
  <c r="H22" s="1"/>
  <c r="H21" s="1"/>
  <c r="G204" i="4" s="1"/>
  <c r="I19" i="3"/>
  <c r="G29"/>
  <c r="G23" s="1"/>
  <c r="G19"/>
  <c r="G18" s="1"/>
  <c r="G12" s="1"/>
  <c r="L33" i="6"/>
  <c r="K33"/>
  <c r="J33"/>
  <c r="G155" i="3"/>
  <c r="G154" s="1"/>
  <c r="G137" l="1"/>
  <c r="G136" s="1"/>
  <c r="G138"/>
  <c r="I136"/>
  <c r="F28" i="2" s="1"/>
  <c r="I137" i="3"/>
  <c r="H43"/>
  <c r="H34" s="1"/>
  <c r="I43"/>
  <c r="I34" s="1"/>
  <c r="G22"/>
  <c r="G21" s="1"/>
  <c r="D14" i="2" s="1"/>
  <c r="G149" i="3"/>
  <c r="G148" s="1"/>
  <c r="G178" i="4"/>
  <c r="G177" s="1"/>
  <c r="G176" s="1"/>
  <c r="G175" s="1"/>
  <c r="G174" s="1"/>
  <c r="E28" i="2"/>
  <c r="I29" i="3"/>
  <c r="I23" s="1"/>
  <c r="I22" s="1"/>
  <c r="I21" s="1"/>
  <c r="G11"/>
  <c r="G203" i="4"/>
  <c r="G202" s="1"/>
  <c r="G201" s="1"/>
  <c r="G200" s="1"/>
  <c r="F151"/>
  <c r="F178" l="1"/>
  <c r="F177" s="1"/>
  <c r="F176" s="1"/>
  <c r="F175" s="1"/>
  <c r="F174" s="1"/>
  <c r="D28" i="2"/>
  <c r="F203" i="4"/>
  <c r="F202" s="1"/>
  <c r="F201" s="1"/>
  <c r="F200" s="1"/>
  <c r="L36" i="6"/>
  <c r="K36"/>
  <c r="J37"/>
  <c r="J36" s="1"/>
  <c r="L31"/>
  <c r="K31"/>
  <c r="J31"/>
  <c r="J30" s="1"/>
  <c r="L11"/>
  <c r="K11"/>
  <c r="J11"/>
  <c r="J10" l="1"/>
  <c r="K10"/>
  <c r="L10"/>
  <c r="K52"/>
  <c r="K81" s="1"/>
  <c r="L30"/>
  <c r="K30"/>
  <c r="G160" i="4"/>
  <c r="F160"/>
  <c r="L52" i="6" l="1"/>
  <c r="L81" s="1"/>
  <c r="F19" i="5" s="1"/>
  <c r="F18" s="1"/>
  <c r="F17" s="1"/>
  <c r="F16" s="1"/>
  <c r="E19"/>
  <c r="E18" s="1"/>
  <c r="E17" s="1"/>
  <c r="E16" s="1"/>
  <c r="I70" i="3" l="1"/>
  <c r="F19" i="2" s="1"/>
  <c r="I71" i="3"/>
  <c r="I72"/>
  <c r="I73"/>
  <c r="I74"/>
  <c r="H70"/>
  <c r="E19" i="2" s="1"/>
  <c r="H71" i="3"/>
  <c r="H72"/>
  <c r="H73"/>
  <c r="G71"/>
  <c r="G72"/>
  <c r="G73"/>
  <c r="I33"/>
  <c r="I32" s="1"/>
  <c r="H33"/>
  <c r="F15" i="2" l="1"/>
  <c r="F12" s="1"/>
  <c r="G70" i="3"/>
  <c r="D19" i="2" s="1"/>
  <c r="F102" i="4"/>
  <c r="F101" s="1"/>
  <c r="F100"/>
  <c r="G33" i="3"/>
  <c r="F99" i="4" l="1"/>
  <c r="F98" s="1"/>
  <c r="F97" s="1"/>
  <c r="G67"/>
  <c r="G66" s="1"/>
  <c r="G65" s="1"/>
  <c r="G64" s="1"/>
  <c r="G72"/>
  <c r="G70" s="1"/>
  <c r="G69" s="1"/>
  <c r="G80"/>
  <c r="G79" s="1"/>
  <c r="G78" s="1"/>
  <c r="G77" s="1"/>
  <c r="G91"/>
  <c r="G90" s="1"/>
  <c r="G89" s="1"/>
  <c r="G88" s="1"/>
  <c r="G87" s="1"/>
  <c r="G81" s="1"/>
  <c r="G108"/>
  <c r="G107" s="1"/>
  <c r="G106" s="1"/>
  <c r="G105" s="1"/>
  <c r="G104" s="1"/>
  <c r="G103" s="1"/>
  <c r="G113"/>
  <c r="G112" s="1"/>
  <c r="G111" s="1"/>
  <c r="G110" s="1"/>
  <c r="G109" s="1"/>
  <c r="G151"/>
  <c r="G150" s="1"/>
  <c r="G149" s="1"/>
  <c r="G148" s="1"/>
  <c r="G154"/>
  <c r="G153" s="1"/>
  <c r="G152" s="1"/>
  <c r="G159"/>
  <c r="G158" s="1"/>
  <c r="G157" s="1"/>
  <c r="G156" s="1"/>
  <c r="G173"/>
  <c r="G172" s="1"/>
  <c r="G171" s="1"/>
  <c r="G170" s="1"/>
  <c r="G169" s="1"/>
  <c r="H173"/>
  <c r="H172" s="1"/>
  <c r="H171" s="1"/>
  <c r="H170" s="1"/>
  <c r="H169" s="1"/>
  <c r="G198"/>
  <c r="G197" s="1"/>
  <c r="G196" s="1"/>
  <c r="G195" s="1"/>
  <c r="H199"/>
  <c r="H198" s="1"/>
  <c r="H197" s="1"/>
  <c r="H196" s="1"/>
  <c r="H195" s="1"/>
  <c r="F173"/>
  <c r="F172" s="1"/>
  <c r="F171" s="1"/>
  <c r="F170" s="1"/>
  <c r="F169" s="1"/>
  <c r="F159"/>
  <c r="F158" s="1"/>
  <c r="F157" s="1"/>
  <c r="F156" s="1"/>
  <c r="F150"/>
  <c r="F149" s="1"/>
  <c r="F148" s="1"/>
  <c r="F154"/>
  <c r="F153" s="1"/>
  <c r="F152" s="1"/>
  <c r="F113"/>
  <c r="F112" s="1"/>
  <c r="F111" s="1"/>
  <c r="F110" s="1"/>
  <c r="F109" s="1"/>
  <c r="F108"/>
  <c r="F107" s="1"/>
  <c r="F106" s="1"/>
  <c r="F105" s="1"/>
  <c r="F104" s="1"/>
  <c r="F91"/>
  <c r="F90" s="1"/>
  <c r="F89" s="1"/>
  <c r="F88" s="1"/>
  <c r="F80"/>
  <c r="F79" s="1"/>
  <c r="F68"/>
  <c r="F67" s="1"/>
  <c r="F66" s="1"/>
  <c r="F65" s="1"/>
  <c r="F64" s="1"/>
  <c r="F186"/>
  <c r="F185" s="1"/>
  <c r="F184" s="1"/>
  <c r="H185" i="3"/>
  <c r="H184" s="1"/>
  <c r="H183" s="1"/>
  <c r="I185"/>
  <c r="I184" s="1"/>
  <c r="I183" s="1"/>
  <c r="I182" s="1"/>
  <c r="I181" s="1"/>
  <c r="I180" s="1"/>
  <c r="F32" i="2" s="1"/>
  <c r="F31" s="1"/>
  <c r="G185" i="3"/>
  <c r="G184" s="1"/>
  <c r="H163"/>
  <c r="H162" s="1"/>
  <c r="I163"/>
  <c r="I162" s="1"/>
  <c r="G163"/>
  <c r="H155"/>
  <c r="H154" s="1"/>
  <c r="H150" s="1"/>
  <c r="H149" s="1"/>
  <c r="I155"/>
  <c r="I154" s="1"/>
  <c r="H96"/>
  <c r="H95" s="1"/>
  <c r="I96"/>
  <c r="G96"/>
  <c r="G95" s="1"/>
  <c r="H93"/>
  <c r="H92" s="1"/>
  <c r="I93"/>
  <c r="G93"/>
  <c r="G92" s="1"/>
  <c r="H84"/>
  <c r="H83" s="1"/>
  <c r="I86"/>
  <c r="I83" s="1"/>
  <c r="I82" s="1"/>
  <c r="I81" s="1"/>
  <c r="G84"/>
  <c r="G83" s="1"/>
  <c r="H68"/>
  <c r="H67" s="1"/>
  <c r="H66" s="1"/>
  <c r="H64" s="1"/>
  <c r="I68"/>
  <c r="I67" s="1"/>
  <c r="I66" s="1"/>
  <c r="G68"/>
  <c r="G67" s="1"/>
  <c r="G66" s="1"/>
  <c r="G8" i="4" l="1"/>
  <c r="F103"/>
  <c r="I148" i="3"/>
  <c r="F29" i="2" s="1"/>
  <c r="I150" i="3"/>
  <c r="I149" s="1"/>
  <c r="E29" i="2"/>
  <c r="H148" i="3"/>
  <c r="H91"/>
  <c r="H90" s="1"/>
  <c r="H89" s="1"/>
  <c r="D29" i="2"/>
  <c r="G183" i="3"/>
  <c r="G182" s="1"/>
  <c r="G181" s="1"/>
  <c r="D32" i="2"/>
  <c r="D31" s="1"/>
  <c r="I95" i="3"/>
  <c r="F87" i="4"/>
  <c r="F81" s="1"/>
  <c r="G64" i="3"/>
  <c r="D18" i="2" s="1"/>
  <c r="G65" i="3"/>
  <c r="H65"/>
  <c r="I64"/>
  <c r="I65"/>
  <c r="G91"/>
  <c r="F78" i="4"/>
  <c r="F77" s="1"/>
  <c r="F74" s="1"/>
  <c r="F73" s="1"/>
  <c r="F72" s="1"/>
  <c r="F70" s="1"/>
  <c r="F69" s="1"/>
  <c r="F8" s="1"/>
  <c r="I92" i="3"/>
  <c r="H182"/>
  <c r="H181" s="1"/>
  <c r="H180" s="1"/>
  <c r="H82"/>
  <c r="E21" i="2" s="1"/>
  <c r="E20" s="1"/>
  <c r="G147" i="4"/>
  <c r="F147"/>
  <c r="I106" i="3"/>
  <c r="H7" i="4" s="1"/>
  <c r="H161" i="3"/>
  <c r="H160" s="1"/>
  <c r="I161"/>
  <c r="H106"/>
  <c r="G82"/>
  <c r="F7" i="4" l="1"/>
  <c r="G90" i="3"/>
  <c r="G89" s="1"/>
  <c r="G88" s="1"/>
  <c r="D22" i="2"/>
  <c r="I91" i="3"/>
  <c r="I90" s="1"/>
  <c r="I89" s="1"/>
  <c r="I88" s="1"/>
  <c r="H88"/>
  <c r="H135"/>
  <c r="E30" i="2"/>
  <c r="E27" s="1"/>
  <c r="G180" i="3"/>
  <c r="G7" i="4"/>
  <c r="G161" i="3"/>
  <c r="G160" s="1"/>
  <c r="G135" s="1"/>
  <c r="I160"/>
  <c r="I135" s="1"/>
  <c r="H105"/>
  <c r="I105"/>
  <c r="H81"/>
  <c r="G81"/>
  <c r="D21" i="2" s="1"/>
  <c r="D20" s="1"/>
  <c r="D30" l="1"/>
  <c r="D27"/>
  <c r="H104" i="3"/>
  <c r="E26" i="2"/>
  <c r="E25" s="1"/>
  <c r="F30"/>
  <c r="F27" s="1"/>
  <c r="I104" i="3"/>
  <c r="F26" i="2"/>
  <c r="F25" s="1"/>
  <c r="F191" i="4"/>
  <c r="F190" s="1"/>
  <c r="F189" s="1"/>
  <c r="F188" s="1"/>
  <c r="F183" s="1"/>
  <c r="H19" i="3"/>
  <c r="H18" s="1"/>
  <c r="I18"/>
  <c r="G10"/>
  <c r="F36" i="2" l="1"/>
  <c r="D13"/>
  <c r="F198" i="4"/>
  <c r="F197" s="1"/>
  <c r="F196" s="1"/>
  <c r="F195" s="1"/>
  <c r="F121" s="1"/>
  <c r="H12" i="3"/>
  <c r="H11" s="1"/>
  <c r="H10" s="1"/>
  <c r="I11"/>
  <c r="I10" s="1"/>
  <c r="I12"/>
  <c r="G187" i="4"/>
  <c r="G186" s="1"/>
  <c r="G185" s="1"/>
  <c r="G184" s="1"/>
  <c r="G191"/>
  <c r="G190" s="1"/>
  <c r="G189" s="1"/>
  <c r="G188" s="1"/>
  <c r="H187"/>
  <c r="H186" s="1"/>
  <c r="H185" s="1"/>
  <c r="H184" s="1"/>
  <c r="H191"/>
  <c r="H190" s="1"/>
  <c r="H189" s="1"/>
  <c r="H188" s="1"/>
  <c r="H32" i="3"/>
  <c r="G183" i="4" l="1"/>
  <c r="G121" s="1"/>
  <c r="I9" i="3"/>
  <c r="I195" s="1"/>
  <c r="F23" i="5" s="1"/>
  <c r="F22" s="1"/>
  <c r="F21" s="1"/>
  <c r="F20" s="1"/>
  <c r="F15" s="1"/>
  <c r="F11" s="1"/>
  <c r="H9" i="3"/>
  <c r="H195" s="1"/>
  <c r="E23" i="5" s="1"/>
  <c r="H183" i="4"/>
  <c r="H121" s="1"/>
  <c r="E15" i="2"/>
  <c r="G32" i="3"/>
  <c r="G9" s="1"/>
  <c r="E12" i="2" l="1"/>
  <c r="E36" s="1"/>
  <c r="D15"/>
  <c r="D12" s="1"/>
  <c r="H120" i="4"/>
  <c r="H119" s="1"/>
  <c r="H219" s="1"/>
  <c r="G120"/>
  <c r="G119" s="1"/>
  <c r="G219" s="1"/>
  <c r="E22" i="5"/>
  <c r="E21" s="1"/>
  <c r="E20" s="1"/>
  <c r="E15" s="1"/>
  <c r="E11" s="1"/>
  <c r="F120" i="4" l="1"/>
  <c r="F119" s="1"/>
  <c r="F219" s="1"/>
  <c r="J81" i="6" l="1"/>
  <c r="D19" i="5" l="1"/>
  <c r="D18" s="1"/>
  <c r="D17" s="1"/>
  <c r="D16" s="1"/>
  <c r="G106" i="3"/>
  <c r="G105" s="1"/>
  <c r="G104" l="1"/>
  <c r="G195" s="1"/>
  <c r="D23" i="5" s="1"/>
  <c r="D22" s="1"/>
  <c r="D21" s="1"/>
  <c r="D20" s="1"/>
  <c r="D15" s="1"/>
  <c r="D11" s="1"/>
  <c r="D26" i="2"/>
  <c r="D25" s="1"/>
  <c r="D36" s="1"/>
</calcChain>
</file>

<file path=xl/sharedStrings.xml><?xml version="1.0" encoding="utf-8"?>
<sst xmlns="http://schemas.openxmlformats.org/spreadsheetml/2006/main" count="1809" uniqueCount="400">
  <si>
    <t>Иные межбюджетные трансферты</t>
  </si>
  <si>
    <t>(тыс.рублей)</t>
  </si>
  <si>
    <t xml:space="preserve">по разделам и подразделам классификации расходов бюджетов </t>
  </si>
  <si>
    <t>№ строки</t>
  </si>
  <si>
    <t>Наименование показателя бюджетной классификации</t>
  </si>
  <si>
    <t>Раздел, подраздел</t>
  </si>
  <si>
    <t xml:space="preserve">Сумма на 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</si>
  <si>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</si>
  <si>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</si>
  <si>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</si>
  <si>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</si>
  <si>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НАЦИОНАЛЬНАЯ ОБОРОНА</t>
  </si>
  <si>
    <t>Мобилизационная 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</si>
  <si>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</si>
  <si>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</si>
  <si>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</si>
  <si>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НАЦИОНАЛЬНАЯ ЭКОНОМИКА</t>
  </si>
  <si>
    <t>Дорожное хозяйство (дорожные фонды)</t>
  </si>
  <si>
    <t>ЖИЛИЩНО-КОМУНАЛЬНОЕ ХОЗЯЙСТВО</t>
  </si>
  <si>
    <t>Коммунальное хозяйство</t>
  </si>
  <si>
    <t>Благоустройство</t>
  </si>
  <si>
    <t xml:space="preserve">КУЛЬТУРА, КИНЕМАТОГРАФИЯ </t>
  </si>
  <si>
    <t>Культура</t>
  </si>
  <si>
    <t>ВСЕГО</t>
  </si>
  <si>
    <t xml:space="preserve">                                                                                                                                                      </t>
  </si>
  <si>
    <t>0100</t>
  </si>
  <si>
    <t>0102</t>
  </si>
  <si>
    <t>0104</t>
  </si>
  <si>
    <t>0111</t>
  </si>
  <si>
    <t>0200</t>
  </si>
  <si>
    <t>0203</t>
  </si>
  <si>
    <t>0300</t>
  </si>
  <si>
    <t>0310</t>
  </si>
  <si>
    <t>0400</t>
  </si>
  <si>
    <t>0409</t>
  </si>
  <si>
    <t>0500</t>
  </si>
  <si>
    <t>0502</t>
  </si>
  <si>
    <t>0503</t>
  </si>
  <si>
    <t>0800</t>
  </si>
  <si>
    <t>0801</t>
  </si>
  <si>
    <t>Код ведомства</t>
  </si>
  <si>
    <t>Целевая статья</t>
  </si>
  <si>
    <t>Вид расходов</t>
  </si>
  <si>
    <t>Непрограммные расходы  отдельных органов исполнительной власти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</si>
  <si>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</si>
  <si>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r>
      <t>Расходы на выплату персоналу государственных</t>
    </r>
    <r>
      <rPr>
        <b/>
        <sz val="10"/>
        <color theme="1"/>
        <rFont val="Times New Roman"/>
        <family val="1"/>
        <charset val="204"/>
      </rPr>
      <t xml:space="preserve"> (</t>
    </r>
    <r>
      <rPr>
        <sz val="10"/>
        <color theme="1"/>
        <rFont val="Times New Roman"/>
        <family val="1"/>
        <charset val="204"/>
      </rPr>
      <t>муниципальных) органов</t>
    </r>
  </si>
  <si>
    <t>Непрограммные расходы отдельных органов исполнительной власти</t>
  </si>
  <si>
    <t>Расходы на выплату персоналу государственных (муниципальных)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</si>
  <si>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</si>
  <si>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</si>
  <si>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</si>
  <si>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Резервные средства</t>
  </si>
  <si>
    <t xml:space="preserve">Мобилизационная  и вневойсковая подготовка </t>
  </si>
  <si>
    <t>ЖИЛИЩНО-КОММУНАЛЬНОЕ ХОЗЯЙСТВО</t>
  </si>
  <si>
    <t>КУЛЬТУРА, КИНЕМАТОГРАФИЯ</t>
  </si>
  <si>
    <t>ИТОГО: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</si>
  <si>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</t>
  </si>
  <si>
    <t>Коммунальное  хозяйство</t>
  </si>
  <si>
    <t>Непрограммные расходы</t>
  </si>
  <si>
    <t>200</t>
  </si>
  <si>
    <t>240</t>
  </si>
  <si>
    <t>Источники внутреннего финансирования дефицита</t>
  </si>
  <si>
    <t>Код</t>
  </si>
  <si>
    <t>Наименование показателя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</si>
  <si>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</si>
  <si>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</si>
  <si>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</si>
  <si>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</si>
  <si>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</si>
  <si>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</si>
  <si>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</si>
  <si>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Распределение расходов бюджета Мининского сельсовета</t>
  </si>
  <si>
    <t>0113</t>
  </si>
  <si>
    <t>Ведомственная структура расходов бюджета Мининского сельсовета</t>
  </si>
  <si>
    <t>Функционирование высшего должностного лица субъекта РФ и муниципального образования</t>
  </si>
  <si>
    <t>Непрограммные расходы администрации Мининского сельсовета</t>
  </si>
  <si>
    <t>Руководство и управление в сфере установленных функций органов местного самоуправления в рамках непрограммных расходов Администрации Мининского  сельсовета</t>
  </si>
  <si>
    <t>Расходы на выплату персоналу государственных (муниципальных)органов</t>
  </si>
  <si>
    <t>Другие общегосударственные вопросы</t>
  </si>
  <si>
    <t>Муниципальная программа «Обеспечение жизнедеятельности и безопасности Мининского сельсовета"</t>
  </si>
  <si>
    <t xml:space="preserve">Подпрограмма  «Повышение энергосбережения и энергоэффективности на территории  Мининского   сельсовета" </t>
  </si>
  <si>
    <t>Расходы на формирование  эффективной системы управления энергосбережением и повышением энергетической эффективности в рамках подпрограммы «Повышение энергосбережения и энергоэффективности на территории  Мининского   сельсовета» муниципальной программы «Обеспечение жизнедеятельности и безопасности Мининского сельсовета"</t>
  </si>
  <si>
    <t>Иные закупки товаров, работ и услуг для обеспечения государственных (муниципальных) нужд.</t>
  </si>
  <si>
    <t>Осуществление первичного воинского учета на территориях, где отсутствуют военные комиссариаты в рамках непрограммных расходов Мининского сельсовета</t>
  </si>
  <si>
    <t>Муниципальная программа  «Обеспечение жизнедеятельности и безопасности Мининского сельсовета»</t>
  </si>
  <si>
    <t>Отдельные мероприятия в рамках муниципальной программы    «Обеспечение жизнедеятельности и безопасности Мининского сельсовета»</t>
  </si>
  <si>
    <t>Подпрограмма «Содержание и благоустройство территории Мининского сельсовета»</t>
  </si>
  <si>
    <t>Подпрограмма  «Модернизация, реконструкция и капитальный ремонт объектов коммунальной инфраструктуры на территории  Мининского      сельсовета»</t>
  </si>
  <si>
    <t>Расходы на содержание и ремонт объектов коммунальной инфраструктуры  в рамках подпрограммы  «Модернизация, реконструкция и капитальный ремонт объектов коммунальной инфраструктуры на территории  Мининского      сельсовета» муниципальной программы  «Обеспечение жизнедеятельности и безопасности Мининского сельсовета»</t>
  </si>
  <si>
    <t>Содержание и обслуживание сетей уличного освещения территории поселенияв в рамках подпрограммы «Содержание и благоустройство территории Мининского сельсовета» муниципальной программы  «Обеспечение жизнедеятельности и безопасности Мининского сельсовета»</t>
  </si>
  <si>
    <t>Организация и содержание мест захороненияв рамках подпрограммы «Содержание и благоустройство территории Мининского сельсовета» муниципальной программы  «Обеспечение жизнедеятельности и безопасности Мининского сельсовета»</t>
  </si>
  <si>
    <t>Прочие мероприятия по благоустройству  поселенийв рамках подпрограммы «Содержание и благоустройство территории Мининского сельсовета» муниципальной программы  «Обеспечение жизнедеятельности и безопасности Мининского сельсовета»</t>
  </si>
  <si>
    <t>828 01 05 00 00 00 0000 000</t>
  </si>
  <si>
    <t>828 01 05 00 00 00 0000 500</t>
  </si>
  <si>
    <t>828 01 05 02 00 00 0000 500</t>
  </si>
  <si>
    <t>828 01 05 02 01 00 0000 510</t>
  </si>
  <si>
    <t>828 01 05 02 01 10 0000 510</t>
  </si>
  <si>
    <t>828 01 05 00 00 00 0000 600</t>
  </si>
  <si>
    <t>828 01 05 02 00 00 0000 600</t>
  </si>
  <si>
    <t>828 01 05 02 01 00 0000 610</t>
  </si>
  <si>
    <t>828 01 05 02 01 10 0000 610</t>
  </si>
  <si>
    <t>Муниципальная программа  «Обеспечение жизнедеятельности и безопасности Мининского сельсовета"</t>
  </si>
  <si>
    <t>Подпрограмма  «Содержание и благоустройство территории Мининского сельсовета»</t>
  </si>
  <si>
    <t>Распределение бюджетных ассигнований по целевым статьям (Муниципальным программам администрации Мининского сельсовета и непрограммным направлениям деятельности), группам и подгруппам видов расходов, разделам, подразделам классификации расходов местного бюджета</t>
  </si>
  <si>
    <r>
      <t>Руководство и управление в сфере установленных функций органов местного самоуправления в рамках непрограммных расходов</t>
    </r>
    <r>
      <rPr>
        <sz val="10"/>
        <color theme="1"/>
        <rFont val="Times New Roman"/>
        <family val="1"/>
        <charset val="204"/>
      </rPr>
      <t xml:space="preserve"> а</t>
    </r>
    <r>
      <rPr>
        <b/>
        <sz val="10"/>
        <color theme="1"/>
        <rFont val="Times New Roman"/>
        <family val="1"/>
        <charset val="204"/>
      </rPr>
      <t>дминистрации Мининского  сельсовета</t>
    </r>
  </si>
  <si>
    <t>Жилищное хозяйство</t>
  </si>
  <si>
    <t>0501</t>
  </si>
  <si>
    <t>Уплата налогов, сборов и иных платежей</t>
  </si>
  <si>
    <t>800</t>
  </si>
  <si>
    <t>850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</si>
  <si>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</si>
  <si>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</si>
  <si>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Код бюджетной классификации</t>
  </si>
  <si>
    <t>Наименование групп, подгрупп, статей, подстатей, элементов, программ (подпрограмм), кодов экономической классификации доходов</t>
  </si>
  <si>
    <t xml:space="preserve">Доходы бюджета поселения </t>
  </si>
  <si>
    <t>Код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</si>
  <si>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</si>
  <si>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</si>
  <si>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</si>
  <si>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</si>
  <si>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</si>
  <si>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программы (подпрограммы)</t>
  </si>
  <si>
    <t>Код экономической классификации</t>
  </si>
  <si>
    <t>000</t>
  </si>
  <si>
    <t>00</t>
  </si>
  <si>
    <t>0000</t>
  </si>
  <si>
    <t>НАЛОГОВЫЕ И НЕНАЛОГОВЫЕ ДОХОДЫ</t>
  </si>
  <si>
    <t>01</t>
  </si>
  <si>
    <t>НАЛОГИ НА ПРИБЫЛЬ,  ДОХОДЫ</t>
  </si>
  <si>
    <t>02</t>
  </si>
  <si>
    <t>Налоги на доходы физических лиц</t>
  </si>
  <si>
    <t>010</t>
  </si>
  <si>
    <t>110</t>
  </si>
  <si>
    <t>030</t>
  </si>
  <si>
    <t>06</t>
  </si>
  <si>
    <t>НАЛОГИ  НА  ИМУЩЕСТВО</t>
  </si>
  <si>
    <t>Налог на имущество физических лиц</t>
  </si>
  <si>
    <t>Земельный налог</t>
  </si>
  <si>
    <t>10</t>
  </si>
  <si>
    <t>828</t>
  </si>
  <si>
    <t>08</t>
  </si>
  <si>
    <t>ГОСУДАРСТВЕННАЯ ПОШЛИНА</t>
  </si>
  <si>
    <t>04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</si>
  <si>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</si>
  <si>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</si>
  <si>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05</t>
  </si>
  <si>
    <t>1</t>
  </si>
  <si>
    <t>11</t>
  </si>
  <si>
    <t>035</t>
  </si>
  <si>
    <t>120</t>
  </si>
  <si>
    <t>13</t>
  </si>
  <si>
    <t>ДОХОДЫ ОТ ОКАЗАНИЯ ПЛАТНЫХ УСЛУГ (РАБОТ) И КОМПЕНСАЦИИ ЗАТРАТ ГОСУДАРСТВА</t>
  </si>
  <si>
    <t>130</t>
  </si>
  <si>
    <t>Доходы от компенсации затрат государства</t>
  </si>
  <si>
    <t xml:space="preserve">БЕЗВОЗМЕЗДНЫЕ ПОСТУПЛЕНИЯ </t>
  </si>
  <si>
    <t>Безвозмездные поступления от других бюджетов бюджетной системы Российской Федерации</t>
  </si>
  <si>
    <t>ВСЕГО  ДОХОДОВ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</si>
  <si>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</si>
  <si>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</si>
  <si>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</si>
  <si>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</si>
  <si>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</si>
  <si>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Глава муниципального образования в рамках непрограммных расходов администрации Мининского сельсовета</t>
  </si>
  <si>
    <t>Обеспечение деятельности административных комиссий в рамках непрограммных расходов администрации Мининского сельсовета</t>
  </si>
  <si>
    <t>Расходы за счет резервного фонда в рамках непрограммных расходов Администрации Мининского  сельсовета</t>
  </si>
  <si>
    <t>Осуществление первичного воинского учета на территориях, где отсутствуют военные комиссариаты в рамках непрограммных расходов администрации Мининского сельсовета</t>
  </si>
  <si>
    <t>Расходы на проведение мероприятий по защите населения  и территории от последствий чрезвычайных ситуаций природного и техногенного характера техногенного характера в рамках отдельных мероприятий муниципальной программы    «Обеспечение жизнедеятельности и безопасности Мининского сельсовета»</t>
  </si>
  <si>
    <t>Расходы на проведение мероприятий по обеспечению пожарной безопасности населения на территории Мининского сельсовета в рамках отдельных мероприятий муниципальной программы    «Обеспечение жизнедеятельности и безопасности Мининского сельсовета»</t>
  </si>
  <si>
    <t xml:space="preserve"> Расходы на проведение мероприятий по защите населения  и территории от последствий чрезвычайных ситуаций природного и техногенного характера техногенного характера в рамках отдельных мероприятий муниципальной программы    «Обеспечение жизнедеятельности и безопасности Мининского сельсовета»</t>
  </si>
  <si>
    <t xml:space="preserve">Отдельные мероприятия </t>
  </si>
  <si>
    <t>Обеспечение деятельности административных комиссий в рамках  непрограммных расходов администрации Мининского сельовета</t>
  </si>
  <si>
    <t>Расходы за счет резервного фонда в рамках  непрограммных расходов администрации Мининского сельовета</t>
  </si>
  <si>
    <t>Глава муниципального образования в рамках непрограммных расходов администрации Мининского  сельсовета</t>
  </si>
  <si>
    <t xml:space="preserve">Взносы на капитальный ремонт общего имущества многоквартирных домов в рамках непрограммных расходов Администрации Мининского  сельсовета </t>
  </si>
  <si>
    <t>Взносы на капитальный ремонт общего имущества многоквартирных домов в рамках непрограммных расходов Администрации Мининского сельсовета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</si>
  <si>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</si>
  <si>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</si>
  <si>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 представительного органа власти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</si>
  <si>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</si>
  <si>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 органов</t>
  </si>
  <si>
    <t>Сельский Совет депутатов в рамках непрограммных расходов</t>
  </si>
  <si>
    <t>100</t>
  </si>
  <si>
    <t>8200000000</t>
  </si>
  <si>
    <t>8210000000</t>
  </si>
  <si>
    <t>8210090220</t>
  </si>
  <si>
    <t>8210075140</t>
  </si>
  <si>
    <t>8210090210</t>
  </si>
  <si>
    <t>8210090170</t>
  </si>
  <si>
    <t>0100000000</t>
  </si>
  <si>
    <t>0130000000</t>
  </si>
  <si>
    <t>0130090010</t>
  </si>
  <si>
    <t>8210051180</t>
  </si>
  <si>
    <t>0190000000</t>
  </si>
  <si>
    <t>0190090020</t>
  </si>
  <si>
    <t>0190090030</t>
  </si>
  <si>
    <t>0110000000</t>
  </si>
  <si>
    <t>8210090190</t>
  </si>
  <si>
    <t>0120000000</t>
  </si>
  <si>
    <t>0120090050</t>
  </si>
  <si>
    <t>0110090060</t>
  </si>
  <si>
    <t>0110090070</t>
  </si>
  <si>
    <t>0110090080</t>
  </si>
  <si>
    <t>019009020</t>
  </si>
  <si>
    <t>8000000000</t>
  </si>
  <si>
    <t>8210090240</t>
  </si>
  <si>
    <t>020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</si>
  <si>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</si>
  <si>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</si>
  <si>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Межбюджетные трансферты</t>
  </si>
  <si>
    <t>Непрограммные расходы Администрации Мининского сельсовета</t>
  </si>
  <si>
    <t>025</t>
  </si>
  <si>
    <t>8210090280</t>
  </si>
  <si>
    <t>Проведение праздников, памятных дат, народных гуляний в рамках непрограммных расходов администрации Мининского сельсовета</t>
  </si>
  <si>
    <t>Организация и содержание мест захоронения в рамках подпрограммы «Содержание и благоустройство территории Мининского сельсовета» муниципальной программы  «Обеспечение жизнедеятельности и безопасности Мининского сельсовета»</t>
  </si>
  <si>
    <t>Проведение праздников, памятных дат, народных гуляний в рамках непрограммных расходов администрации Мининского сельсовета.</t>
  </si>
  <si>
    <t>35</t>
  </si>
  <si>
    <t>118</t>
  </si>
  <si>
    <t>30</t>
  </si>
  <si>
    <t>Приложение 5</t>
  </si>
  <si>
    <t>Приложение  1</t>
  </si>
  <si>
    <t>Условно утвержденные расходы</t>
  </si>
  <si>
    <t>Передача полномочий в области создания условий  и организации досуга и обеспечение жителей поселения услугами организации культуры</t>
  </si>
  <si>
    <t>8210090320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</si>
  <si>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</si>
  <si>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</si>
  <si>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2</t>
  </si>
  <si>
    <t>15</t>
  </si>
  <si>
    <t>001</t>
  </si>
  <si>
    <t>Дотации бюджетам бюджетной системы Российской Федерации</t>
  </si>
  <si>
    <t>Дотации на выравнивание бюджетной обеспеченности</t>
  </si>
  <si>
    <t>150</t>
  </si>
  <si>
    <t xml:space="preserve">    828 01 00 00 00 00 0000 000</t>
  </si>
  <si>
    <t>ИСТОЧНИКИ ВНУТРЕННЕГО ФИНАНСИРОВАНИЯ ДЕФИЦИТОВ БЮДЖЕТОВ</t>
  </si>
  <si>
    <t>Прочие мероприятия по благоустройству  поселений в рамках подпрограммы «Содержание и благоустройство территории Мининского сельсовета» муниципальной программы  «Обеспечение жизнедеятельности и безопасности Мининского сельсовета»</t>
  </si>
  <si>
    <t xml:space="preserve">Прочие субвенции бюджетам сельских поселений
</t>
  </si>
  <si>
    <t>Дотации бюджетам сельских поселений на выравнивание бюджетной обеспеченности из бюджета субъекта Российской Федерации</t>
  </si>
  <si>
    <t>8210090370</t>
  </si>
  <si>
    <t>Передача полномочий в области финансового контроля в рамках непрограммных расходов Администрации Мининского сельсовета</t>
  </si>
  <si>
    <t>540</t>
  </si>
  <si>
    <t>Расходы на обеспечение первичных мер пожарной безопасности</t>
  </si>
  <si>
    <t>01900S4120</t>
  </si>
  <si>
    <t>995</t>
  </si>
  <si>
    <t>Прочие доходы от компенсации затрат бюджетов сельских поселений</t>
  </si>
  <si>
    <t>182</t>
  </si>
  <si>
    <t>03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</si>
  <si>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</si>
  <si>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</si>
  <si>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</si>
  <si>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</si>
  <si>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</si>
  <si>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</si>
  <si>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Приложение 3</t>
  </si>
  <si>
    <t>Приложение 4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</si>
  <si>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округов.</t>
  </si>
  <si>
    <t>Защита населения и территории от чрезвычайных ситуаций природного и техногенного характера, пожарная безопасность</t>
  </si>
  <si>
    <t xml:space="preserve">    828 0103 00 00 00 0000 800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</si>
  <si>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</si>
  <si>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    828 01 03 01 00 10 0000 810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</si>
  <si>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</si>
  <si>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828 01 03 00 00 00 0000 000</t>
  </si>
  <si>
    <t>Бюджетные кредиты от других бюджетов бюджетной системы Российской Федерации</t>
  </si>
  <si>
    <t>024</t>
  </si>
  <si>
    <t>Субвенции бюджетам сельских поселений на выполнение передаваемых полномочий субъектов Российской Федерации(на выполнение государственных полномочий по созданию и обеспечению деятельности административных комиссий )</t>
  </si>
  <si>
    <t>Субвенции бюджетам бюджетной системы Российской Федерации</t>
  </si>
  <si>
    <t>080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</si>
  <si>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</si>
  <si>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ШТРАФЫ, САНКЦИИ, ВОЗМЕЩЕНИЕ УЩЕРБА</t>
  </si>
  <si>
    <t>16</t>
  </si>
  <si>
    <t>140</t>
  </si>
  <si>
    <t>Исполнение судебных актов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</si>
  <si>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</si>
  <si>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09</t>
  </si>
  <si>
    <t>045</t>
  </si>
  <si>
    <t>075</t>
  </si>
  <si>
    <t>Доходы от сдачи в аренду имущества, составляющего казну сельских поселений (за исключением земельных участков)</t>
  </si>
  <si>
    <t>2025 год</t>
  </si>
  <si>
    <t>Сумма на 2025 год</t>
  </si>
  <si>
    <t>2026 год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</si>
  <si>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</si>
  <si>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
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</si>
  <si>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
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
</t>
  </si>
  <si>
    <t>20</t>
  </si>
  <si>
    <t xml:space="preserve">Субсидии бюджетам бюджетной системы Российской Федерации (межбюджетные субсидии)
</t>
  </si>
  <si>
    <t>29</t>
  </si>
  <si>
    <t>999</t>
  </si>
  <si>
    <t xml:space="preserve">Прочие субсидии бюджетам сельских поселений
</t>
  </si>
  <si>
    <t>231</t>
  </si>
  <si>
    <t>Доходы от уплаты акцизов на дизельное топливо, подле 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</si>
  <si>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</si>
  <si>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</si>
  <si>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</si>
  <si>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</si>
  <si>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</si>
  <si>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</si>
  <si>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Сумма на 2026 год</t>
  </si>
  <si>
    <t>830</t>
  </si>
  <si>
    <t>Передача полномочий в области исполнения бюджета в рамках непрограммных расходов Администрации Мининского сельсовета</t>
  </si>
  <si>
    <t>8210090090</t>
  </si>
  <si>
    <t>Передача полномочий по осуществлению внешнего муниципального контроля</t>
  </si>
  <si>
    <t>01900S5100</t>
  </si>
  <si>
    <t>Расходы на мероприятия по развитию добровольной пожарной охраны в рамках отдельных мероприятий муниципальной программы «Обеспечение жизнедеятельности и безопасности Мининского сельсовета»</t>
  </si>
  <si>
    <t>ЗДРАВООХРАНЕНИЕ</t>
  </si>
  <si>
    <t>0900</t>
  </si>
  <si>
    <t>Другие вопросы в области здравоохранения</t>
  </si>
  <si>
    <t>0909</t>
  </si>
  <si>
    <t>Организация и проведение  аккарицидных обработок мест массового отдыха населения за счет краевого бюджета в рамках  непрограммных расходов администрации  Мининского сельсовета</t>
  </si>
  <si>
    <t>500</t>
  </si>
  <si>
    <t>Организацию и проведение  аккарицидных обработок мест массового отдыха населения за счет краевого бюджета в рамках  непрограммных расходов администрации Мининского сельовета</t>
  </si>
  <si>
    <t>82100S5550</t>
  </si>
  <si>
    <t>Доходы бюджета Мининского сельсовета на 2025 год и плановый период 2026-2027 годов</t>
  </si>
  <si>
    <t>2027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</si>
  <si>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</si>
  <si>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 xml:space="preserve">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</si>
  <si>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</si>
  <si>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 xml:space="preserve">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</si>
  <si>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НАЛОГИ НА СОВОКУПНЫЙ ДОХОД</t>
  </si>
  <si>
    <t>Единый сельскохозяйственный налог</t>
  </si>
  <si>
    <t xml:space="preserve"> Плата по соглашениям об установлении сервитута, заключенным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сельских поселений</t>
  </si>
  <si>
    <t>325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</si>
  <si>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</si>
  <si>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Дотации бюджетам сельских поселений на выравнивание бюджетной обеспеченности из бюджетов муниципальных районов
</t>
  </si>
  <si>
    <t>9101</t>
  </si>
  <si>
    <t>Обеспечение проведения выборов и референдумов</t>
  </si>
  <si>
    <t>0107</t>
  </si>
  <si>
    <t>8210090000</t>
  </si>
  <si>
    <t>Проведение выборов депутатов Мининского сельсовета</t>
  </si>
  <si>
    <t>8210090200</t>
  </si>
  <si>
    <t>Специальные расходы</t>
  </si>
  <si>
    <t>011009Д005</t>
  </si>
  <si>
    <t xml:space="preserve"> бюджета поселения на 2025 год и плановый период 2026-2027 годов</t>
  </si>
  <si>
    <t>Сумма на 2027 год</t>
  </si>
  <si>
    <t xml:space="preserve"> на 2025 год и плановый период 2026-2027 года</t>
  </si>
  <si>
    <t>880</t>
  </si>
  <si>
    <t>Российской Федерации на 2025 год и плановый период 2026 – 2027 годов</t>
  </si>
  <si>
    <t>Прочие субсидии бюджетам сельских поселений (на содержание автомобильных дорог общего пользования местного значения и искусственных сооружений за счет средств дорожного фонда Емельяновского района)</t>
  </si>
  <si>
    <t>011009Д010</t>
  </si>
  <si>
    <t>Содержание автомобильных дорог общего пользования местного значения  и искусственных сооружений в рамках подпрограммы «Содержание и благоустройство территории Мининского сельсовета» муниципальной программы  «Обеспечение жизнедеятельности и безопасности Мининского сельсовета»</t>
  </si>
  <si>
    <t>Расходы, направленные на повышение безопасности дорожного движения в рамках подпрограммы «Содержание и благоустройство территории Мининского сельсовета» муниципальной программы  «Обеспечение жизнедеятельности и безопасности Мининского сельсовета»</t>
  </si>
  <si>
    <t>011009Д007</t>
  </si>
  <si>
    <t>Содержание  автомобильных дорог общего пользования местного значения и искусственных сооружений за счет средств дорожного фонда Емельяновского района в рамках подпрограммы «Содержание и благоустройство территории Мининского сельсовета» муниципальной программы  «Обеспечение жизнедеятельности и безопасности Мининского сельсовета»</t>
  </si>
  <si>
    <t>Прочие межбюджетные трансферты,передаваемые бюджетам сельских поселений на обспечение сбалансированности бюджетов</t>
  </si>
  <si>
    <t>49</t>
  </si>
  <si>
    <t>8018</t>
  </si>
  <si>
    <t>40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</si>
  <si>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</si>
  <si>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</si>
  <si>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9116</t>
  </si>
  <si>
    <t>Прочие субсидии бюджетам муниципальных образований (на капитальный ремонт и ремонт автомобильных дорог общего пользования местного значения  за счет средств дорожного фонда Красноярского края)</t>
  </si>
  <si>
    <t>7412</t>
  </si>
  <si>
    <t>Прочие межбюджетные трансферты, передаваемые бюджетам сельских поселений(на обеспечение первичных мер пожарной безопасности)</t>
  </si>
  <si>
    <t>1024</t>
  </si>
  <si>
    <t>Прочие межбюджетные трансферты, передаваемые бюджетам сельских поселений (на обеспечение (возмещение) расходов на увеличение размеров оплаты труда отдельным категориям работников бюджетной сферы)</t>
  </si>
  <si>
    <t>Расходы на выполнение мероприятий для соблюдений требований для подготовки к отопительному сезону центральных систем теплоснабжения,находящихся в муниципальной собсвенности в рамках подпрограммы "Модернизация, реконструкция и капитальный ремонт объектов коммунальной инфраструктуры на территории Мининского сельсовета" программы "Обеспечение жизнедеятельности и безопасности Мининского сельсовета"</t>
  </si>
  <si>
    <t>0120090420</t>
  </si>
  <si>
    <t>8210010240</t>
  </si>
  <si>
    <t>Финансовое обеспечение (возмещение)расходов на увеличение размеров оплаты труда отдельным категориям работников бюджетной сферы в рамках непрограммных расходов администрации Мининского сельсовета</t>
  </si>
  <si>
    <t>1047</t>
  </si>
  <si>
    <t>Прочие межбюджетные трансферты, передаваемые бюджетам сельских поселений (на повышение размеров оплаты труда работникам бюджетной сферы)</t>
  </si>
  <si>
    <t>Расходы на повышение размеров оплаты труда работникам бюджетной сферы</t>
  </si>
  <si>
    <t>8210010470</t>
  </si>
  <si>
    <t>0110010470</t>
  </si>
  <si>
    <t>01100SД160</t>
  </si>
  <si>
    <t>Приложение 2</t>
  </si>
  <si>
    <t xml:space="preserve">Расходы на капитальный ремонт и ремонт автомобильных дорог общего пользования местного значения  за счет средств дорожного фонда Красноярского края  в рамках подпрограммы «Содержание и благоустройство территории Мининского сельсовета» муниципальной программы  «Обеспечение жизнедеятельности и безопасности Мининского сельсовета»  </t>
  </si>
  <si>
    <t>Расходы на обеспечение первичных мер пожарной безопасности в рамках отдельных мероприятий муниципальной программы «Обеспечение жизнедеятельности и безопасности Мининского сельсовета»</t>
  </si>
  <si>
    <t>Прочие субсидии бюджетам сельских поселений(на строительство и (или)реконструкцию объектов коммунальной инфраструктуры, находящихся в муниципальной собственности, используемых в сфере водоснабжения,водоотведения)</t>
  </si>
  <si>
    <t>7572</t>
  </si>
  <si>
    <t>Прочие субсидии бюджетам сельских поселений (на капитальный ремонт и ремонт автомобильных дорог общего пользования местного значения , за счет средств дорожного фонда Емельяновского района)</t>
  </si>
  <si>
    <t>9102</t>
  </si>
  <si>
    <t>9113</t>
  </si>
  <si>
    <t>Прочие субсидии бюджетам бюджетам сельских поселений( на 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Красноярскогокрая)</t>
  </si>
  <si>
    <t>Прочие межбюджетные трансферты, передаваемые бюджетам сельских поселений (на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 )</t>
  </si>
  <si>
    <t>7555</t>
  </si>
  <si>
    <t>7691</t>
  </si>
  <si>
    <t>Прочие межбюджетные трансферты, передаваемые бюджетам сельских поселений(на мероприятия по постановке на государственный кадастровый учет с одновременной регистрацией прав собственности муниципальных образований на объекты недвижимости)</t>
  </si>
  <si>
    <t>Прочие межбюджетные трансферты, передаваемые бюджетам сельских поселений (за содействие развитию налогового потенциала)</t>
  </si>
  <si>
    <t>7745</t>
  </si>
  <si>
    <t>Содержание  автомобильных дорог общего пользования местного значения и искусственных сооружений  в рамках подпрограммы «Содержание и благоустройство территории Мининского сельсовета» муниципальной программы  «Обеспечение жизнедеятельности и безопасности Мининского сельсовета»  за счет средств бюджета Мининского сельсовета.</t>
  </si>
  <si>
    <t>011009Д011</t>
  </si>
  <si>
    <t xml:space="preserve">Капитальный ремонт и ремонт автомобильных дорог общего пользования местного значения за счет средств дорожного фонда Емельяновского района в рамках подпрограммы "Содержание и благоустройство территории Мининского сельсовета" </t>
  </si>
  <si>
    <t>011009Д020</t>
  </si>
  <si>
    <t>Капитальный ремонт  и ремонт автомобильных дорог общего пользования местного значения,  за счет средств бюджета Мининского сельсовета в рамках подпрограммы «Содержание и благоустройство территории Мининского сельсовета» муниципальной программы  «Обеспечение жизнедеятельности и безопасности Мининского сельсовета»</t>
  </si>
  <si>
    <t>011009Д021</t>
  </si>
  <si>
    <t>Постановка на государственный кадастровый учет с одновременной регистрацией прав собственности муниципальных образований на объекты недвижимости в рамках подпрограммы "Содержание и благоустройство территории Мининского сельсовета" программы "Обеспечение жизнедеятельности и безопасности Мининского сельсовета"</t>
  </si>
  <si>
    <t>01100S6910</t>
  </si>
  <si>
    <t>Расходы на обустройство участков улично-дорожной сети вблизи образовательных организаций для обеспечения безопасности дорожного движения в рамках подпрограммы "Содержание и благоустройство территории Мининского сельсовета" программы "Обеспечение жизнедеятельности и безопасности Мининского сельсовета"</t>
  </si>
  <si>
    <t>011И5SД130</t>
  </si>
  <si>
    <t>Постановка на государственный кадастровый учет с одновременной регистрацией прав собственности муниципальных образований на объекты недвижимости в рамках непрограммных расходов администрации Мининского сельсовета</t>
  </si>
  <si>
    <t>82100S6910</t>
  </si>
  <si>
    <t xml:space="preserve">Расходы на содержание и ремонт муниципального имущества в рамках непрограммных расходов Администрации Мининского  сельсовета </t>
  </si>
  <si>
    <t>82100900430</t>
  </si>
  <si>
    <t xml:space="preserve">Строительство и (или) реконструкция объектов коммунальной инфраструктуры, находящихся в муниципальной собственности, используемых в сфере водоснабжения, водоотведения в рамках подпрограммы «Модернизация, реконструкция и капитальный ремонт объектов коммунальной инфраструктуры на территории   Мининского    сельсовета» муниципальной программы «Обеспечение жизнедеятельности и безопасности     Мининского      сельсовета» </t>
  </si>
  <si>
    <t>01200S5720</t>
  </si>
  <si>
    <t>Капитальные вложения в объекты государственной (муниципальной) собственности</t>
  </si>
  <si>
    <t>Бюджетные инвестиции в объекты капитального строительства государственной (муниципальной) собственности</t>
  </si>
  <si>
    <t>Содержание  автомобильных дорог общего пользования местного значения и искусственных сооружений в рамках подпрограммы «Содержание и благоустройство территории Мининского сельсовета» муниципальной программы  «Обеспечение жизнедеятельности и безопасности Мининского сельсовета» за счет средств бюджета Мининского сельсовета</t>
  </si>
  <si>
    <t>Строительство и (или) реконструкция объектов коммунальной инфраструктуры, находящихся в муниципальной собственности, используемых в сфере водоснабжения, водоотведения в рамках подпрограммы «Модернизация, реконструкция и капитальный ремонт объектов коммунальной инфраструктуры на территории   Мининского    сельсовета» муниципальной программы «Обеспечение жизнедеятельности и безопасности     Мининского      сельсовета</t>
  </si>
  <si>
    <t>к Решению № 46-194 р от 08.04.2025</t>
  </si>
  <si>
    <t>к Решению № 46-194р от 08.04.2025</t>
  </si>
  <si>
    <t>к Решению № 46-194 р от  08.04.2025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</si>
</sst>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0.000"/>
    <numFmt numFmtId="166" formatCode="_-* #,##0.000_р_._-;\-* #,##0.000_р_._-;_-* &quot;-&quot;??_р_._-;_-@_-"/>
  </numFmts>
  <fonts count="3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164" fontId="15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</cellStyleXfs>
  <cellXfs count="192">
    <xf numFmtId="0" fontId="0" fillId="0" borderId="0" xfId="0"/>
    <xf numFmtId="49" fontId="0" fillId="0" borderId="0" xfId="0" applyNumberFormat="1"/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0" fillId="0" borderId="1" xfId="0" applyBorder="1"/>
    <xf numFmtId="49" fontId="0" fillId="0" borderId="1" xfId="0" applyNumberFormat="1" applyBorder="1"/>
    <xf numFmtId="0" fontId="4" fillId="0" borderId="1" xfId="0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49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165" fontId="3" fillId="0" borderId="1" xfId="0" applyNumberFormat="1" applyFont="1" applyBorder="1" applyAlignment="1">
      <alignment horizontal="right" vertical="top" wrapText="1"/>
    </xf>
    <xf numFmtId="0" fontId="9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0" xfId="0" applyBorder="1"/>
    <xf numFmtId="49" fontId="0" fillId="0" borderId="0" xfId="0" applyNumberFormat="1" applyBorder="1"/>
    <xf numFmtId="0" fontId="1" fillId="0" borderId="0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165" fontId="10" fillId="0" borderId="1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165" fontId="2" fillId="0" borderId="1" xfId="0" applyNumberFormat="1" applyFont="1" applyBorder="1" applyAlignment="1">
      <alignment horizontal="right" vertical="top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165" fontId="3" fillId="0" borderId="1" xfId="0" applyNumberFormat="1" applyFont="1" applyBorder="1" applyAlignment="1"/>
    <xf numFmtId="0" fontId="3" fillId="0" borderId="1" xfId="0" applyFont="1" applyBorder="1" applyAlignment="1">
      <alignment vertical="top" wrapText="1"/>
    </xf>
    <xf numFmtId="0" fontId="16" fillId="0" borderId="0" xfId="0" applyFont="1"/>
    <xf numFmtId="0" fontId="17" fillId="0" borderId="0" xfId="0" applyFont="1" applyAlignment="1">
      <alignment horizontal="center"/>
    </xf>
    <xf numFmtId="49" fontId="1" fillId="0" borderId="1" xfId="0" applyNumberFormat="1" applyFont="1" applyBorder="1" applyAlignment="1">
      <alignment horizontal="center" textRotation="90" wrapText="1"/>
    </xf>
    <xf numFmtId="0" fontId="1" fillId="0" borderId="1" xfId="0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49" fontId="3" fillId="0" borderId="1" xfId="0" applyNumberFormat="1" applyFont="1" applyBorder="1" applyAlignment="1">
      <alignment horizontal="left" vertical="top" wrapText="1"/>
    </xf>
    <xf numFmtId="49" fontId="9" fillId="2" borderId="1" xfId="0" applyNumberFormat="1" applyFont="1" applyFill="1" applyBorder="1" applyAlignment="1">
      <alignment horizontal="left" vertical="top" wrapText="1"/>
    </xf>
    <xf numFmtId="165" fontId="3" fillId="0" borderId="1" xfId="0" applyNumberFormat="1" applyFont="1" applyBorder="1" applyAlignment="1">
      <alignment horizontal="center"/>
    </xf>
    <xf numFmtId="166" fontId="21" fillId="0" borderId="1" xfId="1" applyNumberFormat="1" applyFont="1" applyFill="1" applyBorder="1" applyAlignment="1">
      <alignment horizontal="right" vertical="top" wrapText="1"/>
    </xf>
    <xf numFmtId="49" fontId="21" fillId="0" borderId="1" xfId="0" applyNumberFormat="1" applyFont="1" applyFill="1" applyBorder="1" applyAlignment="1">
      <alignment horizontal="center" vertical="top" wrapText="1"/>
    </xf>
    <xf numFmtId="0" fontId="22" fillId="0" borderId="1" xfId="0" applyFont="1" applyFill="1" applyBorder="1" applyAlignment="1">
      <alignment vertical="top" wrapText="1"/>
    </xf>
    <xf numFmtId="166" fontId="23" fillId="0" borderId="1" xfId="1" applyNumberFormat="1" applyFont="1" applyFill="1" applyBorder="1" applyAlignment="1">
      <alignment horizontal="righ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24" fillId="0" borderId="1" xfId="0" applyFont="1" applyFill="1" applyBorder="1" applyAlignment="1">
      <alignment vertical="top" wrapText="1"/>
    </xf>
    <xf numFmtId="166" fontId="2" fillId="0" borderId="1" xfId="1" applyNumberFormat="1" applyFont="1" applyFill="1" applyBorder="1" applyAlignment="1">
      <alignment horizontal="right" vertical="top" wrapText="1"/>
    </xf>
    <xf numFmtId="0" fontId="18" fillId="0" borderId="1" xfId="0" applyFont="1" applyFill="1" applyBorder="1" applyAlignment="1">
      <alignment horizontal="justify" vertical="top" wrapText="1"/>
    </xf>
    <xf numFmtId="166" fontId="1" fillId="0" borderId="1" xfId="1" applyNumberFormat="1" applyFont="1" applyFill="1" applyBorder="1" applyAlignment="1">
      <alignment horizontal="right" vertical="top" wrapText="1"/>
    </xf>
    <xf numFmtId="0" fontId="18" fillId="0" borderId="1" xfId="2" applyFont="1" applyFill="1" applyBorder="1" applyAlignment="1" applyProtection="1">
      <alignment horizontal="justify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4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1" fillId="0" borderId="1" xfId="0" applyFont="1" applyFill="1" applyBorder="1" applyAlignment="1">
      <alignment vertical="top" wrapText="1"/>
    </xf>
    <xf numFmtId="0" fontId="18" fillId="0" borderId="1" xfId="0" applyFont="1" applyFill="1" applyBorder="1" applyAlignment="1">
      <alignment vertical="top" wrapText="1"/>
    </xf>
    <xf numFmtId="0" fontId="0" fillId="0" borderId="0" xfId="0" applyFill="1"/>
    <xf numFmtId="49" fontId="21" fillId="0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vertical="top" wrapText="1"/>
    </xf>
    <xf numFmtId="49" fontId="10" fillId="2" borderId="1" xfId="0" applyNumberFormat="1" applyFont="1" applyFill="1" applyBorder="1" applyAlignment="1">
      <alignment horizontal="center" vertical="top" wrapText="1"/>
    </xf>
    <xf numFmtId="165" fontId="10" fillId="2" borderId="1" xfId="0" applyNumberFormat="1" applyFont="1" applyFill="1" applyBorder="1" applyAlignment="1">
      <alignment horizontal="right" vertical="top" wrapText="1"/>
    </xf>
    <xf numFmtId="0" fontId="12" fillId="2" borderId="1" xfId="0" applyFont="1" applyFill="1" applyBorder="1" applyAlignment="1">
      <alignment vertical="top" wrapText="1"/>
    </xf>
    <xf numFmtId="49" fontId="6" fillId="2" borderId="1" xfId="0" applyNumberFormat="1" applyFont="1" applyFill="1" applyBorder="1" applyAlignment="1">
      <alignment horizontal="center" vertical="top" wrapText="1"/>
    </xf>
    <xf numFmtId="165" fontId="6" fillId="2" borderId="1" xfId="0" applyNumberFormat="1" applyFont="1" applyFill="1" applyBorder="1" applyAlignment="1">
      <alignment horizontal="right" vertical="top" wrapText="1"/>
    </xf>
    <xf numFmtId="0" fontId="6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165" fontId="3" fillId="2" borderId="1" xfId="0" applyNumberFormat="1" applyFont="1" applyFill="1" applyBorder="1" applyAlignment="1">
      <alignment horizontal="right" vertical="top" wrapText="1"/>
    </xf>
    <xf numFmtId="0" fontId="13" fillId="2" borderId="1" xfId="0" applyFont="1" applyFill="1" applyBorder="1" applyAlignment="1">
      <alignment vertical="top" wrapText="1"/>
    </xf>
    <xf numFmtId="0" fontId="3" fillId="2" borderId="2" xfId="0" applyFont="1" applyFill="1" applyBorder="1" applyAlignment="1">
      <alignment vertical="top" wrapText="1"/>
    </xf>
    <xf numFmtId="49" fontId="3" fillId="2" borderId="2" xfId="0" applyNumberFormat="1" applyFont="1" applyFill="1" applyBorder="1" applyAlignment="1">
      <alignment horizontal="center" vertical="top" wrapText="1"/>
    </xf>
    <xf numFmtId="165" fontId="3" fillId="2" borderId="2" xfId="0" applyNumberFormat="1" applyFont="1" applyFill="1" applyBorder="1" applyAlignment="1">
      <alignment horizontal="right" vertical="top" wrapText="1"/>
    </xf>
    <xf numFmtId="0" fontId="7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0" fontId="11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right" vertical="top" wrapText="1"/>
    </xf>
    <xf numFmtId="0" fontId="9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49" fontId="9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vertical="top" wrapText="1"/>
    </xf>
    <xf numFmtId="166" fontId="3" fillId="0" borderId="1" xfId="1" applyNumberFormat="1" applyFont="1" applyFill="1" applyBorder="1" applyAlignment="1">
      <alignment horizontal="left" wrapText="1"/>
    </xf>
    <xf numFmtId="166" fontId="21" fillId="0" borderId="1" xfId="1" applyNumberFormat="1" applyFont="1" applyFill="1" applyBorder="1" applyAlignment="1">
      <alignment horizontal="right" vertical="top" wrapText="1"/>
    </xf>
    <xf numFmtId="49" fontId="21" fillId="0" borderId="1" xfId="0" applyNumberFormat="1" applyFont="1" applyFill="1" applyBorder="1" applyAlignment="1">
      <alignment horizontal="center" vertical="top" wrapText="1"/>
    </xf>
    <xf numFmtId="0" fontId="22" fillId="0" borderId="1" xfId="0" applyFont="1" applyFill="1" applyBorder="1" applyAlignment="1">
      <alignment horizontal="justify" vertical="top" wrapText="1"/>
    </xf>
    <xf numFmtId="49" fontId="21" fillId="0" borderId="1" xfId="0" applyNumberFormat="1" applyFont="1" applyFill="1" applyBorder="1" applyAlignment="1">
      <alignment horizontal="center" vertical="top" wrapText="1"/>
    </xf>
    <xf numFmtId="0" fontId="4" fillId="0" borderId="0" xfId="0" applyFont="1"/>
    <xf numFmtId="0" fontId="4" fillId="0" borderId="1" xfId="0" applyFont="1" applyBorder="1" applyAlignment="1">
      <alignment horizontal="left" wrapText="1"/>
    </xf>
    <xf numFmtId="166" fontId="2" fillId="2" borderId="1" xfId="1" applyNumberFormat="1" applyFont="1" applyFill="1" applyBorder="1" applyAlignment="1">
      <alignment horizontal="right" vertical="top" wrapText="1"/>
    </xf>
    <xf numFmtId="165" fontId="3" fillId="0" borderId="1" xfId="0" applyNumberFormat="1" applyFont="1" applyBorder="1" applyAlignment="1">
      <alignment horizontal="center" wrapText="1"/>
    </xf>
    <xf numFmtId="49" fontId="21" fillId="0" borderId="1" xfId="0" applyNumberFormat="1" applyFont="1" applyFill="1" applyBorder="1" applyAlignment="1">
      <alignment horizontal="center" vertical="top" wrapText="1"/>
    </xf>
    <xf numFmtId="165" fontId="3" fillId="0" borderId="1" xfId="0" applyNumberFormat="1" applyFont="1" applyFill="1" applyBorder="1" applyAlignment="1">
      <alignment horizontal="center"/>
    </xf>
    <xf numFmtId="49" fontId="21" fillId="0" borderId="1" xfId="0" applyNumberFormat="1" applyFont="1" applyFill="1" applyBorder="1" applyAlignment="1">
      <alignment horizontal="center" vertical="top" wrapText="1"/>
    </xf>
    <xf numFmtId="166" fontId="21" fillId="0" borderId="1" xfId="1" applyNumberFormat="1" applyFont="1" applyFill="1" applyBorder="1" applyAlignment="1">
      <alignment horizontal="right" vertical="top" wrapText="1"/>
    </xf>
    <xf numFmtId="0" fontId="22" fillId="0" borderId="1" xfId="0" applyFont="1" applyFill="1" applyBorder="1" applyAlignment="1">
      <alignment horizontal="justify" vertical="top" wrapText="1"/>
    </xf>
    <xf numFmtId="49" fontId="1" fillId="0" borderId="0" xfId="0" applyNumberFormat="1" applyFont="1" applyAlignment="1">
      <alignment vertical="top" wrapText="1"/>
    </xf>
    <xf numFmtId="0" fontId="27" fillId="2" borderId="1" xfId="0" applyFont="1" applyFill="1" applyBorder="1" applyAlignment="1">
      <alignment vertical="top" wrapText="1"/>
    </xf>
    <xf numFmtId="0" fontId="4" fillId="0" borderId="1" xfId="0" applyFont="1" applyBorder="1"/>
    <xf numFmtId="0" fontId="1" fillId="0" borderId="1" xfId="0" applyFont="1" applyBorder="1" applyAlignment="1">
      <alignment horizontal="justify"/>
    </xf>
    <xf numFmtId="0" fontId="2" fillId="0" borderId="0" xfId="0" applyFont="1" applyAlignment="1">
      <alignment horizontal="justify"/>
    </xf>
    <xf numFmtId="0" fontId="1" fillId="0" borderId="0" xfId="0" applyFont="1" applyAlignment="1">
      <alignment horizontal="justify"/>
    </xf>
    <xf numFmtId="166" fontId="21" fillId="0" borderId="1" xfId="1" applyNumberFormat="1" applyFont="1" applyFill="1" applyBorder="1" applyAlignment="1">
      <alignment horizontal="right" vertical="top" wrapText="1"/>
    </xf>
    <xf numFmtId="166" fontId="1" fillId="2" borderId="1" xfId="1" applyNumberFormat="1" applyFont="1" applyFill="1" applyBorder="1" applyAlignment="1">
      <alignment horizontal="right" vertical="top" wrapText="1"/>
    </xf>
    <xf numFmtId="49" fontId="21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justify"/>
    </xf>
    <xf numFmtId="49" fontId="21" fillId="0" borderId="1" xfId="0" applyNumberFormat="1" applyFont="1" applyFill="1" applyBorder="1" applyAlignment="1">
      <alignment horizontal="center" vertical="top" wrapText="1"/>
    </xf>
    <xf numFmtId="166" fontId="21" fillId="0" borderId="1" xfId="1" applyNumberFormat="1" applyFont="1" applyFill="1" applyBorder="1" applyAlignment="1">
      <alignment horizontal="right" vertical="top" wrapText="1"/>
    </xf>
    <xf numFmtId="0" fontId="22" fillId="0" borderId="1" xfId="0" applyFont="1" applyFill="1" applyBorder="1" applyAlignment="1">
      <alignment horizontal="justify" vertical="top" wrapText="1"/>
    </xf>
    <xf numFmtId="0" fontId="1" fillId="0" borderId="1" xfId="0" applyNumberFormat="1" applyFont="1" applyBorder="1" applyAlignment="1">
      <alignment vertical="top" wrapText="1"/>
    </xf>
    <xf numFmtId="166" fontId="21" fillId="0" borderId="1" xfId="1" applyNumberFormat="1" applyFont="1" applyFill="1" applyBorder="1" applyAlignment="1">
      <alignment horizontal="right" vertical="top" wrapText="1"/>
    </xf>
    <xf numFmtId="0" fontId="4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wrapText="1"/>
    </xf>
    <xf numFmtId="0" fontId="9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49" fontId="12" fillId="2" borderId="1" xfId="0" applyNumberFormat="1" applyFont="1" applyFill="1" applyBorder="1" applyAlignment="1">
      <alignment horizontal="center" vertical="top" wrapText="1"/>
    </xf>
    <xf numFmtId="0" fontId="21" fillId="2" borderId="1" xfId="0" applyFont="1" applyFill="1" applyBorder="1" applyAlignment="1">
      <alignment horizontal="center" vertical="top" wrapText="1"/>
    </xf>
    <xf numFmtId="0" fontId="28" fillId="2" borderId="1" xfId="0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21" fillId="0" borderId="1" xfId="0" applyNumberFormat="1" applyFont="1" applyFill="1" applyBorder="1" applyAlignment="1">
      <alignment horizontal="center" vertical="top" wrapText="1"/>
    </xf>
    <xf numFmtId="166" fontId="21" fillId="0" borderId="1" xfId="1" applyNumberFormat="1" applyFont="1" applyFill="1" applyBorder="1" applyAlignment="1">
      <alignment horizontal="right" vertical="top" wrapText="1"/>
    </xf>
    <xf numFmtId="0" fontId="16" fillId="0" borderId="1" xfId="2" applyNumberFormat="1" applyFont="1" applyBorder="1" applyAlignment="1" applyProtection="1">
      <alignment horizontal="justify"/>
    </xf>
    <xf numFmtId="0" fontId="18" fillId="0" borderId="1" xfId="2" applyNumberFormat="1" applyFont="1" applyFill="1" applyBorder="1" applyAlignment="1" applyProtection="1">
      <alignment horizontal="justify" vertical="top" wrapText="1"/>
    </xf>
    <xf numFmtId="0" fontId="16" fillId="0" borderId="1" xfId="2" applyFont="1" applyFill="1" applyBorder="1" applyAlignment="1" applyProtection="1">
      <alignment horizontal="justify" vertical="top" wrapText="1"/>
    </xf>
    <xf numFmtId="0" fontId="2" fillId="0" borderId="1" xfId="0" applyFont="1" applyBorder="1" applyAlignment="1">
      <alignment horizontal="justify" vertical="top"/>
    </xf>
    <xf numFmtId="0" fontId="1" fillId="0" borderId="1" xfId="0" applyFont="1" applyBorder="1" applyAlignment="1">
      <alignment horizontal="justify" vertical="top"/>
    </xf>
    <xf numFmtId="0" fontId="1" fillId="0" borderId="0" xfId="0" applyFont="1" applyAlignment="1">
      <alignment horizontal="justify" vertical="top"/>
    </xf>
    <xf numFmtId="0" fontId="3" fillId="0" borderId="1" xfId="0" applyNumberFormat="1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49" fontId="21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65" fontId="3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wrapText="1"/>
    </xf>
    <xf numFmtId="0" fontId="4" fillId="0" borderId="1" xfId="0" applyNumberFormat="1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top" wrapText="1"/>
    </xf>
    <xf numFmtId="165" fontId="10" fillId="0" borderId="1" xfId="0" applyNumberFormat="1" applyFont="1" applyFill="1" applyBorder="1" applyAlignment="1">
      <alignment horizontal="right" vertical="top" wrapText="1"/>
    </xf>
    <xf numFmtId="49" fontId="23" fillId="0" borderId="1" xfId="0" applyNumberFormat="1" applyFont="1" applyFill="1" applyBorder="1" applyAlignment="1">
      <alignment horizontal="center" vertical="top" wrapText="1"/>
    </xf>
    <xf numFmtId="0" fontId="29" fillId="0" borderId="1" xfId="0" applyFont="1" applyFill="1" applyBorder="1" applyAlignment="1">
      <alignment vertical="top" wrapText="1"/>
    </xf>
    <xf numFmtId="0" fontId="4" fillId="0" borderId="0" xfId="0" applyNumberFormat="1" applyFont="1" applyAlignment="1">
      <alignment wrapText="1"/>
    </xf>
    <xf numFmtId="49" fontId="21" fillId="0" borderId="1" xfId="0" applyNumberFormat="1" applyFont="1" applyFill="1" applyBorder="1" applyAlignment="1">
      <alignment horizontal="center" vertical="top" wrapText="1"/>
    </xf>
    <xf numFmtId="166" fontId="21" fillId="0" borderId="1" xfId="1" applyNumberFormat="1" applyFont="1" applyFill="1" applyBorder="1" applyAlignment="1">
      <alignment horizontal="right" vertical="top" wrapText="1"/>
    </xf>
    <xf numFmtId="0" fontId="22" fillId="0" borderId="1" xfId="0" applyFont="1" applyFill="1" applyBorder="1" applyAlignment="1">
      <alignment horizontal="justify" vertical="top" wrapText="1"/>
    </xf>
    <xf numFmtId="49" fontId="18" fillId="0" borderId="7" xfId="0" applyNumberFormat="1" applyFont="1" applyFill="1" applyBorder="1" applyAlignment="1" applyProtection="1">
      <alignment horizontal="left" vertical="center" wrapText="1"/>
    </xf>
    <xf numFmtId="0" fontId="26" fillId="0" borderId="1" xfId="0" applyFont="1" applyBorder="1" applyAlignment="1">
      <alignment wrapText="1"/>
    </xf>
    <xf numFmtId="49" fontId="3" fillId="0" borderId="0" xfId="0" applyNumberFormat="1" applyFont="1" applyAlignment="1">
      <alignment horizontal="center" vertical="top"/>
    </xf>
    <xf numFmtId="165" fontId="4" fillId="2" borderId="1" xfId="0" applyNumberFormat="1" applyFont="1" applyFill="1" applyBorder="1" applyAlignment="1">
      <alignment horizontal="right" vertical="top" wrapText="1"/>
    </xf>
    <xf numFmtId="0" fontId="22" fillId="0" borderId="1" xfId="0" applyFont="1" applyFill="1" applyBorder="1" applyAlignment="1">
      <alignment horizontal="justify" vertical="top" wrapText="1"/>
    </xf>
    <xf numFmtId="49" fontId="21" fillId="0" borderId="1" xfId="0" applyNumberFormat="1" applyFont="1" applyFill="1" applyBorder="1" applyAlignment="1">
      <alignment horizontal="center" vertical="top" wrapText="1"/>
    </xf>
    <xf numFmtId="166" fontId="21" fillId="0" borderId="1" xfId="1" applyNumberFormat="1" applyFont="1" applyFill="1" applyBorder="1" applyAlignment="1">
      <alignment horizontal="right" vertical="top" wrapText="1"/>
    </xf>
    <xf numFmtId="0" fontId="22" fillId="0" borderId="1" xfId="0" applyFont="1" applyFill="1" applyBorder="1" applyAlignment="1">
      <alignment horizontal="justify" vertical="top" wrapText="1"/>
    </xf>
    <xf numFmtId="0" fontId="22" fillId="0" borderId="1" xfId="0" applyNumberFormat="1" applyFont="1" applyFill="1" applyBorder="1" applyAlignment="1">
      <alignment horizontal="justify" vertical="top" wrapText="1"/>
    </xf>
    <xf numFmtId="49" fontId="23" fillId="0" borderId="1" xfId="0" applyNumberFormat="1" applyFont="1" applyBorder="1" applyAlignment="1">
      <alignment wrapText="1"/>
    </xf>
    <xf numFmtId="49" fontId="30" fillId="0" borderId="8" xfId="0" applyNumberFormat="1" applyFont="1" applyBorder="1" applyAlignment="1" applyProtection="1">
      <alignment horizontal="left" vertical="center" wrapText="1"/>
    </xf>
    <xf numFmtId="49" fontId="9" fillId="2" borderId="1" xfId="0" applyNumberFormat="1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10" fillId="0" borderId="0" xfId="0" applyFont="1" applyAlignment="1">
      <alignment horizont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6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49" fontId="21" fillId="0" borderId="1" xfId="0" applyNumberFormat="1" applyFont="1" applyFill="1" applyBorder="1" applyAlignment="1">
      <alignment horizontal="center" vertical="top" wrapText="1"/>
    </xf>
    <xf numFmtId="166" fontId="21" fillId="0" borderId="1" xfId="1" applyNumberFormat="1" applyFont="1" applyFill="1" applyBorder="1" applyAlignment="1">
      <alignment horizontal="right" vertical="top" wrapText="1"/>
    </xf>
    <xf numFmtId="0" fontId="22" fillId="0" borderId="1" xfId="0" applyFont="1" applyFill="1" applyBorder="1" applyAlignment="1">
      <alignment horizontal="justify" vertical="top" wrapText="1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consultantplus://offline/ref=34CF15B7EEE5509DD726833156CE0871F97A7E8ADDCD38D7C705E3ED409DBAA3BF294173A8FBn9eE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8"/>
  <sheetViews>
    <sheetView tabSelected="1" view="pageBreakPreview" zoomScale="98" zoomScaleSheetLayoutView="98" workbookViewId="0">
      <selection activeCell="F36" sqref="F36"/>
    </sheetView>
  </sheetViews>
  <sheetFormatPr defaultRowHeight="15"/>
  <cols>
    <col min="1" max="1" width="7" customWidth="1"/>
    <col min="2" max="2" width="50.7109375" customWidth="1"/>
    <col min="3" max="3" width="6.7109375" customWidth="1"/>
    <col min="4" max="4" width="14.140625" customWidth="1"/>
    <col min="5" max="5" width="15.140625" customWidth="1"/>
    <col min="6" max="6" width="14" customWidth="1"/>
  </cols>
  <sheetData>
    <row r="1" spans="1:7" ht="15.75">
      <c r="F1" s="5" t="s">
        <v>251</v>
      </c>
    </row>
    <row r="2" spans="1:7">
      <c r="F2" s="3" t="s">
        <v>399</v>
      </c>
      <c r="G2" s="2"/>
    </row>
    <row r="3" spans="1:7" ht="6" customHeight="1">
      <c r="F3" s="4"/>
      <c r="G3" s="2"/>
    </row>
    <row r="4" spans="1:7" ht="15" customHeight="1">
      <c r="A4" s="180" t="s">
        <v>71</v>
      </c>
      <c r="B4" s="180"/>
      <c r="C4" s="180"/>
      <c r="D4" s="180"/>
      <c r="E4" s="180"/>
      <c r="F4" s="180"/>
    </row>
    <row r="5" spans="1:7" ht="15" customHeight="1">
      <c r="A5" s="180" t="s">
        <v>2</v>
      </c>
      <c r="B5" s="180"/>
      <c r="C5" s="180"/>
      <c r="D5" s="180"/>
      <c r="E5" s="180"/>
      <c r="F5" s="180"/>
    </row>
    <row r="6" spans="1:7" ht="18" customHeight="1">
      <c r="A6" s="180" t="s">
        <v>333</v>
      </c>
      <c r="B6" s="180"/>
      <c r="C6" s="180"/>
      <c r="D6" s="180"/>
      <c r="E6" s="180"/>
      <c r="F6" s="180"/>
    </row>
    <row r="7" spans="1:7" ht="4.1500000000000004" hidden="1" customHeight="1">
      <c r="A7" s="7"/>
    </row>
    <row r="8" spans="1:7" ht="12.6" customHeight="1">
      <c r="A8" s="8" t="s">
        <v>24</v>
      </c>
      <c r="F8" s="2" t="s">
        <v>1</v>
      </c>
    </row>
    <row r="9" spans="1:7" ht="22.5" customHeight="1">
      <c r="A9" s="178" t="s">
        <v>3</v>
      </c>
      <c r="B9" s="178" t="s">
        <v>4</v>
      </c>
      <c r="C9" s="178" t="s">
        <v>5</v>
      </c>
      <c r="D9" s="12" t="s">
        <v>6</v>
      </c>
      <c r="E9" s="12" t="s">
        <v>6</v>
      </c>
      <c r="F9" s="12" t="s">
        <v>6</v>
      </c>
    </row>
    <row r="10" spans="1:7">
      <c r="A10" s="178"/>
      <c r="B10" s="178"/>
      <c r="C10" s="178"/>
      <c r="D10" s="153" t="s">
        <v>275</v>
      </c>
      <c r="E10" s="153" t="s">
        <v>277</v>
      </c>
      <c r="F10" s="153" t="s">
        <v>310</v>
      </c>
    </row>
    <row r="11" spans="1:7" ht="11.45" customHeight="1">
      <c r="A11" s="12">
        <v>1</v>
      </c>
      <c r="B11" s="12">
        <v>1</v>
      </c>
      <c r="C11" s="12">
        <v>2</v>
      </c>
      <c r="D11" s="12">
        <v>3</v>
      </c>
      <c r="E11" s="12">
        <v>4</v>
      </c>
      <c r="F11" s="12">
        <v>5</v>
      </c>
    </row>
    <row r="12" spans="1:7" ht="18" customHeight="1">
      <c r="A12" s="35">
        <f>A11+1</f>
        <v>2</v>
      </c>
      <c r="B12" s="18" t="s">
        <v>7</v>
      </c>
      <c r="C12" s="15" t="s">
        <v>25</v>
      </c>
      <c r="D12" s="29">
        <f>D13+D15+D18+D19+D14+D16+D17</f>
        <v>13082.118</v>
      </c>
      <c r="E12" s="29">
        <f>E13+E14+E15+E18+E19+E16</f>
        <v>10084.346000000001</v>
      </c>
      <c r="F12" s="29">
        <f>F13+F14+F15+F18+F19+F16</f>
        <v>9584.3460000000014</v>
      </c>
    </row>
    <row r="13" spans="1:7" ht="41.45" customHeight="1">
      <c r="A13" s="35">
        <f t="shared" ref="A13:A14" si="0">A12+1</f>
        <v>3</v>
      </c>
      <c r="B13" s="49" t="s">
        <v>8</v>
      </c>
      <c r="C13" s="15" t="s">
        <v>26</v>
      </c>
      <c r="D13" s="17">
        <f>'Ведомтсвенная структура'!G10</f>
        <v>1336.3280000000002</v>
      </c>
      <c r="E13" s="17">
        <f>'Ведомтсвенная структура'!H20</f>
        <v>1085.4000000000001</v>
      </c>
      <c r="F13" s="17">
        <f>'Ведомтсвенная структура'!I20</f>
        <v>1085.4000000000001</v>
      </c>
    </row>
    <row r="14" spans="1:7" ht="46.5" customHeight="1">
      <c r="A14" s="35">
        <f t="shared" si="0"/>
        <v>4</v>
      </c>
      <c r="B14" s="50" t="s">
        <v>175</v>
      </c>
      <c r="C14" s="15" t="s">
        <v>176</v>
      </c>
      <c r="D14" s="17">
        <f>'Ведомтсвенная структура'!G21</f>
        <v>1235.2780000000002</v>
      </c>
      <c r="E14" s="17">
        <f>'Ведомтсвенная структура'!H31</f>
        <v>994.9</v>
      </c>
      <c r="F14" s="17">
        <f>'Ведомтсвенная структура'!I31</f>
        <v>994.9</v>
      </c>
    </row>
    <row r="15" spans="1:7" ht="62.25" customHeight="1">
      <c r="A15" s="35">
        <f>A14+1</f>
        <v>5</v>
      </c>
      <c r="B15" s="28" t="s">
        <v>9</v>
      </c>
      <c r="C15" s="15" t="s">
        <v>27</v>
      </c>
      <c r="D15" s="17">
        <f>'Ведомтсвенная структура'!G32</f>
        <v>9679.9239999999991</v>
      </c>
      <c r="E15" s="17">
        <f>'Ведомтсвенная структура'!H32</f>
        <v>7608.8459999999995</v>
      </c>
      <c r="F15" s="17">
        <f>'Ведомтсвенная структура'!I32</f>
        <v>7108.8459999999995</v>
      </c>
    </row>
    <row r="16" spans="1:7" ht="53.25" customHeight="1">
      <c r="A16" s="35">
        <f t="shared" ref="A16:A34" si="1">A15+1</f>
        <v>6</v>
      </c>
      <c r="B16" s="137" t="s">
        <v>223</v>
      </c>
      <c r="C16" s="15" t="s">
        <v>224</v>
      </c>
      <c r="D16" s="17">
        <f>'Ведомтсвенная структура'!G50</f>
        <v>110.38800000000001</v>
      </c>
      <c r="E16" s="17">
        <v>45.2</v>
      </c>
      <c r="F16" s="17">
        <v>45.2</v>
      </c>
    </row>
    <row r="17" spans="1:6" ht="15" customHeight="1">
      <c r="A17" s="35">
        <f t="shared" si="1"/>
        <v>7</v>
      </c>
      <c r="B17" s="88" t="s">
        <v>322</v>
      </c>
      <c r="C17" s="15" t="s">
        <v>323</v>
      </c>
      <c r="D17" s="17">
        <f>'Ведомтсвенная структура'!G59</f>
        <v>320.2</v>
      </c>
      <c r="E17" s="17">
        <v>0</v>
      </c>
      <c r="F17" s="17">
        <v>0</v>
      </c>
    </row>
    <row r="18" spans="1:6" ht="16.149999999999999" customHeight="1">
      <c r="A18" s="35">
        <f t="shared" si="1"/>
        <v>8</v>
      </c>
      <c r="B18" s="28" t="s">
        <v>10</v>
      </c>
      <c r="C18" s="15" t="s">
        <v>28</v>
      </c>
      <c r="D18" s="17">
        <f>'Ведомтсвенная структура'!G64</f>
        <v>50</v>
      </c>
      <c r="E18" s="17">
        <v>50</v>
      </c>
      <c r="F18" s="17">
        <v>50</v>
      </c>
    </row>
    <row r="19" spans="1:6" ht="22.5" customHeight="1">
      <c r="A19" s="35">
        <f t="shared" si="1"/>
        <v>9</v>
      </c>
      <c r="B19" s="41" t="s">
        <v>78</v>
      </c>
      <c r="C19" s="15" t="s">
        <v>72</v>
      </c>
      <c r="D19" s="17">
        <f>'Ведомтсвенная структура'!G70</f>
        <v>350</v>
      </c>
      <c r="E19" s="17">
        <f>'Ведомтсвенная структура'!H70</f>
        <v>300</v>
      </c>
      <c r="F19" s="17">
        <f>'Ведомтсвенная структура'!I70</f>
        <v>300</v>
      </c>
    </row>
    <row r="20" spans="1:6" ht="21" customHeight="1">
      <c r="A20" s="35">
        <f t="shared" si="1"/>
        <v>10</v>
      </c>
      <c r="B20" s="18" t="s">
        <v>11</v>
      </c>
      <c r="C20" s="15" t="s">
        <v>29</v>
      </c>
      <c r="D20" s="29">
        <f>D21</f>
        <v>737.5</v>
      </c>
      <c r="E20" s="29">
        <f>E21</f>
        <v>810.80000000000007</v>
      </c>
      <c r="F20" s="29">
        <f>F21</f>
        <v>841.6</v>
      </c>
    </row>
    <row r="21" spans="1:6" ht="19.5" customHeight="1">
      <c r="A21" s="35">
        <f t="shared" si="1"/>
        <v>11</v>
      </c>
      <c r="B21" s="20" t="s">
        <v>12</v>
      </c>
      <c r="C21" s="15" t="s">
        <v>30</v>
      </c>
      <c r="D21" s="17">
        <f>'Ведомтсвенная структура'!G81</f>
        <v>737.5</v>
      </c>
      <c r="E21" s="17">
        <f>'Ведомтсвенная структура'!H82</f>
        <v>810.80000000000007</v>
      </c>
      <c r="F21" s="17">
        <v>841.6</v>
      </c>
    </row>
    <row r="22" spans="1:6" ht="26.45" customHeight="1">
      <c r="A22" s="35">
        <f t="shared" si="1"/>
        <v>12</v>
      </c>
      <c r="B22" s="19" t="s">
        <v>13</v>
      </c>
      <c r="C22" s="15" t="s">
        <v>31</v>
      </c>
      <c r="D22" s="29">
        <f>D23+D24</f>
        <v>1136.895</v>
      </c>
      <c r="E22" s="29">
        <f>E23+E24</f>
        <v>836.89499999999998</v>
      </c>
      <c r="F22" s="29">
        <f>F23+F24</f>
        <v>836.89499999999998</v>
      </c>
    </row>
    <row r="23" spans="1:6" ht="30.75" customHeight="1">
      <c r="A23" s="35">
        <f t="shared" si="1"/>
        <v>13</v>
      </c>
      <c r="B23" s="20" t="s">
        <v>14</v>
      </c>
      <c r="C23" s="15" t="s">
        <v>32</v>
      </c>
      <c r="D23" s="17">
        <v>5</v>
      </c>
      <c r="E23" s="17">
        <v>5</v>
      </c>
      <c r="F23" s="17">
        <v>5</v>
      </c>
    </row>
    <row r="24" spans="1:6" ht="18.75" customHeight="1">
      <c r="A24" s="35">
        <f t="shared" si="1"/>
        <v>14</v>
      </c>
      <c r="B24" s="20" t="s">
        <v>15</v>
      </c>
      <c r="C24" s="15" t="s">
        <v>32</v>
      </c>
      <c r="D24" s="17">
        <v>1131.895</v>
      </c>
      <c r="E24" s="17">
        <v>831.89499999999998</v>
      </c>
      <c r="F24" s="17">
        <v>831.89499999999998</v>
      </c>
    </row>
    <row r="25" spans="1:6" ht="21.75" customHeight="1">
      <c r="A25" s="35">
        <f t="shared" si="1"/>
        <v>15</v>
      </c>
      <c r="B25" s="18" t="s">
        <v>16</v>
      </c>
      <c r="C25" s="15" t="s">
        <v>33</v>
      </c>
      <c r="D25" s="29">
        <f>D26</f>
        <v>20475.701000000001</v>
      </c>
      <c r="E25" s="29">
        <f>E26</f>
        <v>2724</v>
      </c>
      <c r="F25" s="29">
        <f>F26</f>
        <v>2739.7</v>
      </c>
    </row>
    <row r="26" spans="1:6" ht="15" customHeight="1">
      <c r="A26" s="35">
        <f t="shared" si="1"/>
        <v>16</v>
      </c>
      <c r="B26" s="20" t="s">
        <v>17</v>
      </c>
      <c r="C26" s="15" t="s">
        <v>34</v>
      </c>
      <c r="D26" s="17">
        <f>'Ведомтсвенная структура'!G105</f>
        <v>20475.701000000001</v>
      </c>
      <c r="E26" s="17">
        <f>'Ведомтсвенная структура'!H105</f>
        <v>2724</v>
      </c>
      <c r="F26" s="17">
        <f>'Ведомтсвенная структура'!I105</f>
        <v>2739.7</v>
      </c>
    </row>
    <row r="27" spans="1:6" ht="16.5" customHeight="1">
      <c r="A27" s="35">
        <f t="shared" si="1"/>
        <v>17</v>
      </c>
      <c r="B27" s="18" t="s">
        <v>18</v>
      </c>
      <c r="C27" s="15" t="s">
        <v>35</v>
      </c>
      <c r="D27" s="29">
        <f>'Ведомтсвенная структура'!G135</f>
        <v>22526.397000000001</v>
      </c>
      <c r="E27" s="29">
        <f>E28+E29+E30</f>
        <v>2260.7000000000003</v>
      </c>
      <c r="F27" s="29">
        <f>F28+F29+F30</f>
        <v>3041.2000000000003</v>
      </c>
    </row>
    <row r="28" spans="1:6" ht="18" customHeight="1">
      <c r="A28" s="35">
        <f t="shared" si="1"/>
        <v>18</v>
      </c>
      <c r="B28" s="14" t="s">
        <v>105</v>
      </c>
      <c r="C28" s="15" t="s">
        <v>106</v>
      </c>
      <c r="D28" s="17">
        <f>'Ведомтсвенная структура'!G136</f>
        <v>684.23599999999999</v>
      </c>
      <c r="E28" s="17">
        <f>'Ведомтсвенная структура'!H136</f>
        <v>60</v>
      </c>
      <c r="F28" s="17">
        <f>'Ведомтсвенная структура'!I136</f>
        <v>60</v>
      </c>
    </row>
    <row r="29" spans="1:6" ht="19.5" customHeight="1">
      <c r="A29" s="35">
        <f t="shared" si="1"/>
        <v>19</v>
      </c>
      <c r="B29" s="14" t="s">
        <v>19</v>
      </c>
      <c r="C29" s="15" t="s">
        <v>36</v>
      </c>
      <c r="D29" s="17">
        <f>'Ведомтсвенная структура'!G148</f>
        <v>16897.751</v>
      </c>
      <c r="E29" s="17">
        <f>'Ведомтсвенная структура'!H148</f>
        <v>100</v>
      </c>
      <c r="F29" s="17">
        <f>'Ведомтсвенная структура'!I148</f>
        <v>100</v>
      </c>
    </row>
    <row r="30" spans="1:6" ht="16.5" customHeight="1">
      <c r="A30" s="35">
        <f t="shared" si="1"/>
        <v>20</v>
      </c>
      <c r="B30" s="14" t="s">
        <v>20</v>
      </c>
      <c r="C30" s="15" t="s">
        <v>37</v>
      </c>
      <c r="D30" s="17">
        <f>'Ведомтсвенная структура'!G160</f>
        <v>4944.4100000000008</v>
      </c>
      <c r="E30" s="17">
        <f>'Ведомтсвенная структура'!H160</f>
        <v>2100.7000000000003</v>
      </c>
      <c r="F30" s="17">
        <f>'Ведомтсвенная структура'!I160</f>
        <v>2881.2000000000003</v>
      </c>
    </row>
    <row r="31" spans="1:6" ht="13.9" customHeight="1">
      <c r="A31" s="35">
        <f t="shared" si="1"/>
        <v>21</v>
      </c>
      <c r="B31" s="18" t="s">
        <v>21</v>
      </c>
      <c r="C31" s="15" t="s">
        <v>38</v>
      </c>
      <c r="D31" s="29">
        <f>D32</f>
        <v>4316.7</v>
      </c>
      <c r="E31" s="29">
        <f>E32</f>
        <v>0</v>
      </c>
      <c r="F31" s="29">
        <f>F32</f>
        <v>0</v>
      </c>
    </row>
    <row r="32" spans="1:6" ht="20.25" customHeight="1">
      <c r="A32" s="35">
        <f t="shared" si="1"/>
        <v>22</v>
      </c>
      <c r="B32" s="20" t="s">
        <v>22</v>
      </c>
      <c r="C32" s="15" t="s">
        <v>39</v>
      </c>
      <c r="D32" s="17">
        <f>'Ведомтсвенная структура'!G184</f>
        <v>4316.7</v>
      </c>
      <c r="E32" s="17">
        <v>0</v>
      </c>
      <c r="F32" s="17">
        <f>'Ведомтсвенная структура'!I180</f>
        <v>0</v>
      </c>
    </row>
    <row r="33" spans="1:6" ht="20.25" customHeight="1">
      <c r="A33" s="35">
        <f t="shared" si="1"/>
        <v>23</v>
      </c>
      <c r="B33" s="19" t="s">
        <v>301</v>
      </c>
      <c r="C33" s="15" t="s">
        <v>302</v>
      </c>
      <c r="D33" s="29">
        <f>D34</f>
        <v>264.19</v>
      </c>
      <c r="E33" s="17">
        <v>0</v>
      </c>
      <c r="F33" s="17">
        <f>'Ведомтсвенная структура'!I181</f>
        <v>0</v>
      </c>
    </row>
    <row r="34" spans="1:6" ht="20.25" customHeight="1">
      <c r="A34" s="35">
        <f t="shared" si="1"/>
        <v>24</v>
      </c>
      <c r="B34" s="20" t="s">
        <v>303</v>
      </c>
      <c r="C34" s="15" t="s">
        <v>304</v>
      </c>
      <c r="D34" s="17">
        <f>'Ведомтсвенная структура'!G193</f>
        <v>264.19</v>
      </c>
      <c r="E34" s="17">
        <v>0</v>
      </c>
      <c r="F34" s="17">
        <f>'Ведомтсвенная структура'!I182</f>
        <v>0</v>
      </c>
    </row>
    <row r="35" spans="1:6" ht="18.75" customHeight="1">
      <c r="A35" s="35">
        <v>25</v>
      </c>
      <c r="B35" s="19" t="s">
        <v>220</v>
      </c>
      <c r="C35" s="15"/>
      <c r="D35" s="17"/>
      <c r="E35" s="17">
        <f>'Ведомтсвенная структура'!H194</f>
        <v>550</v>
      </c>
      <c r="F35" s="17">
        <v>1063</v>
      </c>
    </row>
    <row r="36" spans="1:6" ht="19.899999999999999" customHeight="1">
      <c r="A36" s="179" t="s">
        <v>23</v>
      </c>
      <c r="B36" s="179"/>
      <c r="C36" s="16"/>
      <c r="D36" s="36">
        <f>D12+D20+D22+D25+D27+D31+D33</f>
        <v>62539.501000000004</v>
      </c>
      <c r="E36" s="36">
        <f>E12+E20+E22+E25+E27+E31+E35</f>
        <v>17266.741000000002</v>
      </c>
      <c r="F36" s="36">
        <f>F12+F20+F22+F25+F27+F31+F35</f>
        <v>18106.741000000002</v>
      </c>
    </row>
    <row r="37" spans="1:6">
      <c r="A37" s="9"/>
    </row>
    <row r="38" spans="1:6">
      <c r="A38" s="9"/>
    </row>
  </sheetData>
  <mergeCells count="7">
    <mergeCell ref="A9:A10"/>
    <mergeCell ref="B9:B10"/>
    <mergeCell ref="C9:C10"/>
    <mergeCell ref="A36:B36"/>
    <mergeCell ref="A4:F4"/>
    <mergeCell ref="A5:F5"/>
    <mergeCell ref="A6:F6"/>
  </mergeCells>
  <pageMargins left="0.70866141732283472" right="0.31496062992125984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96"/>
  <sheetViews>
    <sheetView view="pageBreakPreview" topLeftCell="A181" zoomScale="160" zoomScaleSheetLayoutView="160" workbookViewId="0">
      <selection activeCell="I2" sqref="I2"/>
    </sheetView>
  </sheetViews>
  <sheetFormatPr defaultRowHeight="15"/>
  <cols>
    <col min="1" max="1" width="5.5703125" style="10" customWidth="1"/>
    <col min="2" max="2" width="48.5703125" style="10" customWidth="1"/>
    <col min="3" max="3" width="8" style="10" customWidth="1"/>
    <col min="4" max="4" width="7.7109375" style="11" customWidth="1"/>
    <col min="5" max="5" width="14.140625" style="11" customWidth="1"/>
    <col min="6" max="6" width="5.85546875" style="10" customWidth="1"/>
    <col min="7" max="7" width="17.42578125" style="10" customWidth="1"/>
    <col min="8" max="8" width="16" style="10" customWidth="1"/>
    <col min="9" max="9" width="14.85546875" style="10" customWidth="1"/>
  </cols>
  <sheetData>
    <row r="1" spans="1:9" ht="15.75">
      <c r="A1" s="21"/>
      <c r="B1" s="21"/>
      <c r="C1" s="21"/>
      <c r="D1" s="22"/>
      <c r="E1" s="22"/>
      <c r="F1" s="21"/>
      <c r="G1" s="21"/>
      <c r="H1" s="21"/>
      <c r="I1" s="23" t="s">
        <v>252</v>
      </c>
    </row>
    <row r="2" spans="1:9">
      <c r="A2" s="21"/>
      <c r="B2" s="21"/>
      <c r="C2" s="21"/>
      <c r="D2" s="22"/>
      <c r="E2" s="22"/>
      <c r="F2" s="21"/>
      <c r="G2" s="21"/>
      <c r="H2" s="21"/>
      <c r="I2" s="24" t="s">
        <v>397</v>
      </c>
    </row>
    <row r="3" spans="1:9">
      <c r="A3" s="21"/>
      <c r="B3" s="21"/>
      <c r="C3" s="21"/>
      <c r="D3" s="22"/>
      <c r="E3" s="22"/>
      <c r="F3" s="21"/>
      <c r="G3" s="21"/>
      <c r="H3" s="21"/>
      <c r="I3" s="25"/>
    </row>
    <row r="4" spans="1:9" ht="18.75">
      <c r="A4" s="181" t="s">
        <v>73</v>
      </c>
      <c r="B4" s="181"/>
      <c r="C4" s="181"/>
      <c r="D4" s="181"/>
      <c r="E4" s="181"/>
      <c r="F4" s="181"/>
      <c r="G4" s="181"/>
      <c r="H4" s="181"/>
      <c r="I4" s="181"/>
    </row>
    <row r="5" spans="1:9" ht="18.75">
      <c r="A5" s="181" t="s">
        <v>331</v>
      </c>
      <c r="B5" s="181"/>
      <c r="C5" s="181"/>
      <c r="D5" s="181"/>
      <c r="E5" s="181"/>
      <c r="F5" s="181"/>
      <c r="G5" s="181"/>
      <c r="H5" s="181"/>
      <c r="I5" s="181"/>
    </row>
    <row r="6" spans="1:9" ht="15.75">
      <c r="A6" s="26"/>
      <c r="B6" s="21"/>
      <c r="C6" s="21"/>
      <c r="D6" s="22"/>
      <c r="E6" s="22"/>
      <c r="F6" s="21"/>
      <c r="G6" s="21"/>
      <c r="H6" s="21"/>
      <c r="I6" s="21"/>
    </row>
    <row r="7" spans="1:9">
      <c r="A7" s="27" t="s">
        <v>56</v>
      </c>
      <c r="B7" s="21"/>
      <c r="C7" s="21"/>
      <c r="D7" s="22"/>
      <c r="E7" s="22"/>
      <c r="F7" s="21"/>
      <c r="G7" s="21"/>
      <c r="H7" s="21"/>
      <c r="I7" s="24" t="s">
        <v>1</v>
      </c>
    </row>
    <row r="8" spans="1:9" ht="38.25">
      <c r="A8" s="12" t="s">
        <v>3</v>
      </c>
      <c r="B8" s="12" t="s">
        <v>4</v>
      </c>
      <c r="C8" s="12" t="s">
        <v>40</v>
      </c>
      <c r="D8" s="13" t="s">
        <v>5</v>
      </c>
      <c r="E8" s="13" t="s">
        <v>41</v>
      </c>
      <c r="F8" s="12" t="s">
        <v>42</v>
      </c>
      <c r="G8" s="151" t="s">
        <v>276</v>
      </c>
      <c r="H8" s="151" t="s">
        <v>294</v>
      </c>
      <c r="I8" s="151" t="s">
        <v>330</v>
      </c>
    </row>
    <row r="9" spans="1:9">
      <c r="A9" s="71">
        <v>1</v>
      </c>
      <c r="B9" s="88" t="s">
        <v>7</v>
      </c>
      <c r="C9" s="93">
        <v>828</v>
      </c>
      <c r="D9" s="73" t="s">
        <v>25</v>
      </c>
      <c r="E9" s="73"/>
      <c r="F9" s="71"/>
      <c r="G9" s="74">
        <f>G10+G32++G64+G70+G21+G50+G59</f>
        <v>13082.118</v>
      </c>
      <c r="H9" s="74">
        <f>H10+H32+H64+H70+H21+H50</f>
        <v>10084.346</v>
      </c>
      <c r="I9" s="74">
        <f>I10+I32+I64+I70+I21+I50</f>
        <v>9584.3459999999995</v>
      </c>
    </row>
    <row r="10" spans="1:9" ht="28.5" customHeight="1">
      <c r="A10" s="78">
        <f>A9+1</f>
        <v>2</v>
      </c>
      <c r="B10" s="91" t="s">
        <v>74</v>
      </c>
      <c r="C10" s="94">
        <v>828</v>
      </c>
      <c r="D10" s="76" t="s">
        <v>26</v>
      </c>
      <c r="E10" s="80"/>
      <c r="F10" s="71"/>
      <c r="G10" s="77">
        <f>G11</f>
        <v>1336.3280000000002</v>
      </c>
      <c r="H10" s="77">
        <f t="shared" ref="H10:I19" si="0">H11</f>
        <v>1085.4000000000001</v>
      </c>
      <c r="I10" s="77">
        <f t="shared" si="0"/>
        <v>1085.4000000000001</v>
      </c>
    </row>
    <row r="11" spans="1:9" ht="25.5">
      <c r="A11" s="78">
        <f t="shared" ref="A11:A89" si="1">A10+1</f>
        <v>3</v>
      </c>
      <c r="B11" s="88" t="s">
        <v>43</v>
      </c>
      <c r="C11" s="95">
        <v>828</v>
      </c>
      <c r="D11" s="80" t="s">
        <v>26</v>
      </c>
      <c r="E11" s="80" t="s">
        <v>182</v>
      </c>
      <c r="F11" s="71"/>
      <c r="G11" s="81">
        <f>G12</f>
        <v>1336.3280000000002</v>
      </c>
      <c r="H11" s="81">
        <f>H12</f>
        <v>1085.4000000000001</v>
      </c>
      <c r="I11" s="81">
        <f>I18</f>
        <v>1085.4000000000001</v>
      </c>
    </row>
    <row r="12" spans="1:9" ht="25.5">
      <c r="A12" s="78">
        <f t="shared" si="1"/>
        <v>4</v>
      </c>
      <c r="B12" s="88" t="s">
        <v>75</v>
      </c>
      <c r="C12" s="95">
        <v>828</v>
      </c>
      <c r="D12" s="80" t="s">
        <v>26</v>
      </c>
      <c r="E12" s="80" t="s">
        <v>183</v>
      </c>
      <c r="F12" s="71"/>
      <c r="G12" s="81">
        <f>G18+G13+G15</f>
        <v>1336.3280000000002</v>
      </c>
      <c r="H12" s="81">
        <f>H18</f>
        <v>1085.4000000000001</v>
      </c>
      <c r="I12" s="81">
        <f>I18</f>
        <v>1085.4000000000001</v>
      </c>
    </row>
    <row r="13" spans="1:9" ht="57.75" customHeight="1">
      <c r="A13" s="78">
        <f t="shared" si="1"/>
        <v>5</v>
      </c>
      <c r="B13" s="88" t="s">
        <v>355</v>
      </c>
      <c r="C13" s="95">
        <v>828</v>
      </c>
      <c r="D13" s="80" t="s">
        <v>26</v>
      </c>
      <c r="E13" s="80" t="s">
        <v>354</v>
      </c>
      <c r="F13" s="71">
        <v>100</v>
      </c>
      <c r="G13" s="81">
        <v>116</v>
      </c>
      <c r="H13" s="81">
        <v>0</v>
      </c>
      <c r="I13" s="81">
        <v>0</v>
      </c>
    </row>
    <row r="14" spans="1:9" ht="25.5">
      <c r="A14" s="78">
        <f t="shared" si="1"/>
        <v>6</v>
      </c>
      <c r="B14" s="88" t="s">
        <v>77</v>
      </c>
      <c r="C14" s="95">
        <v>828</v>
      </c>
      <c r="D14" s="80" t="s">
        <v>26</v>
      </c>
      <c r="E14" s="80" t="s">
        <v>354</v>
      </c>
      <c r="F14" s="71">
        <v>120</v>
      </c>
      <c r="G14" s="81">
        <v>116</v>
      </c>
      <c r="H14" s="81">
        <v>0</v>
      </c>
      <c r="I14" s="81">
        <v>0</v>
      </c>
    </row>
    <row r="15" spans="1:9" ht="25.5">
      <c r="A15" s="78">
        <f t="shared" si="1"/>
        <v>7</v>
      </c>
      <c r="B15" s="88" t="s">
        <v>358</v>
      </c>
      <c r="C15" s="95">
        <v>828</v>
      </c>
      <c r="D15" s="80" t="s">
        <v>26</v>
      </c>
      <c r="E15" s="80" t="s">
        <v>359</v>
      </c>
      <c r="F15" s="71"/>
      <c r="G15" s="81">
        <f>G16</f>
        <v>59.996000000000002</v>
      </c>
      <c r="H15" s="81">
        <v>0</v>
      </c>
      <c r="I15" s="81">
        <v>0</v>
      </c>
    </row>
    <row r="16" spans="1:9" ht="63.75">
      <c r="A16" s="78">
        <f t="shared" si="1"/>
        <v>8</v>
      </c>
      <c r="B16" s="88" t="s">
        <v>44</v>
      </c>
      <c r="C16" s="95">
        <v>828</v>
      </c>
      <c r="D16" s="80" t="s">
        <v>26</v>
      </c>
      <c r="E16" s="80" t="s">
        <v>359</v>
      </c>
      <c r="F16" s="71">
        <v>100</v>
      </c>
      <c r="G16" s="81">
        <f>G17</f>
        <v>59.996000000000002</v>
      </c>
      <c r="H16" s="81">
        <v>0</v>
      </c>
      <c r="I16" s="81">
        <v>0</v>
      </c>
    </row>
    <row r="17" spans="1:9" ht="25.5">
      <c r="A17" s="78">
        <f t="shared" si="1"/>
        <v>9</v>
      </c>
      <c r="B17" s="88" t="s">
        <v>77</v>
      </c>
      <c r="C17" s="95">
        <v>828</v>
      </c>
      <c r="D17" s="80" t="s">
        <v>26</v>
      </c>
      <c r="E17" s="80" t="s">
        <v>359</v>
      </c>
      <c r="F17" s="71">
        <v>120</v>
      </c>
      <c r="G17" s="81">
        <v>59.996000000000002</v>
      </c>
      <c r="H17" s="81">
        <v>0</v>
      </c>
      <c r="I17" s="81">
        <v>0</v>
      </c>
    </row>
    <row r="18" spans="1:9" ht="37.5" customHeight="1">
      <c r="A18" s="78">
        <f t="shared" si="1"/>
        <v>10</v>
      </c>
      <c r="B18" s="88" t="s">
        <v>162</v>
      </c>
      <c r="C18" s="95">
        <v>828</v>
      </c>
      <c r="D18" s="80" t="s">
        <v>26</v>
      </c>
      <c r="E18" s="80" t="s">
        <v>184</v>
      </c>
      <c r="F18" s="71"/>
      <c r="G18" s="81">
        <f>G19</f>
        <v>1160.3320000000001</v>
      </c>
      <c r="H18" s="81">
        <f t="shared" si="0"/>
        <v>1085.4000000000001</v>
      </c>
      <c r="I18" s="81">
        <f t="shared" si="0"/>
        <v>1085.4000000000001</v>
      </c>
    </row>
    <row r="19" spans="1:9" ht="57.75" customHeight="1">
      <c r="A19" s="78">
        <f t="shared" si="1"/>
        <v>11</v>
      </c>
      <c r="B19" s="88" t="s">
        <v>44</v>
      </c>
      <c r="C19" s="95">
        <v>828</v>
      </c>
      <c r="D19" s="80" t="s">
        <v>26</v>
      </c>
      <c r="E19" s="80" t="s">
        <v>184</v>
      </c>
      <c r="F19" s="71">
        <v>100</v>
      </c>
      <c r="G19" s="81">
        <f>G20</f>
        <v>1160.3320000000001</v>
      </c>
      <c r="H19" s="81">
        <f t="shared" si="0"/>
        <v>1085.4000000000001</v>
      </c>
      <c r="I19" s="81">
        <f>I20</f>
        <v>1085.4000000000001</v>
      </c>
    </row>
    <row r="20" spans="1:9" ht="25.5">
      <c r="A20" s="78">
        <f t="shared" si="1"/>
        <v>12</v>
      </c>
      <c r="B20" s="88" t="s">
        <v>45</v>
      </c>
      <c r="C20" s="95">
        <v>828</v>
      </c>
      <c r="D20" s="80" t="s">
        <v>26</v>
      </c>
      <c r="E20" s="80" t="s">
        <v>184</v>
      </c>
      <c r="F20" s="71">
        <v>120</v>
      </c>
      <c r="G20" s="81">
        <v>1160.3320000000001</v>
      </c>
      <c r="H20" s="81">
        <v>1085.4000000000001</v>
      </c>
      <c r="I20" s="81">
        <v>1085.4000000000001</v>
      </c>
    </row>
    <row r="21" spans="1:9" ht="38.25">
      <c r="A21" s="78">
        <f t="shared" si="1"/>
        <v>13</v>
      </c>
      <c r="B21" s="51" t="s">
        <v>175</v>
      </c>
      <c r="C21" s="95">
        <v>828</v>
      </c>
      <c r="D21" s="80" t="s">
        <v>176</v>
      </c>
      <c r="E21" s="80"/>
      <c r="F21" s="71"/>
      <c r="G21" s="81">
        <f t="shared" ref="G21:I22" si="2">G22</f>
        <v>1235.2780000000002</v>
      </c>
      <c r="H21" s="81">
        <f t="shared" si="2"/>
        <v>994.9</v>
      </c>
      <c r="I21" s="81">
        <f t="shared" si="2"/>
        <v>994.9</v>
      </c>
    </row>
    <row r="22" spans="1:9" ht="25.5">
      <c r="A22" s="78">
        <f t="shared" si="1"/>
        <v>14</v>
      </c>
      <c r="B22" s="92" t="s">
        <v>177</v>
      </c>
      <c r="C22" s="95">
        <v>828</v>
      </c>
      <c r="D22" s="80" t="s">
        <v>176</v>
      </c>
      <c r="E22" s="80" t="s">
        <v>182</v>
      </c>
      <c r="F22" s="71"/>
      <c r="G22" s="81">
        <f t="shared" si="2"/>
        <v>1235.2780000000002</v>
      </c>
      <c r="H22" s="81">
        <f t="shared" si="2"/>
        <v>994.9</v>
      </c>
      <c r="I22" s="81">
        <f t="shared" si="2"/>
        <v>994.9</v>
      </c>
    </row>
    <row r="23" spans="1:9" ht="25.5">
      <c r="A23" s="78">
        <f t="shared" si="1"/>
        <v>15</v>
      </c>
      <c r="B23" s="88" t="s">
        <v>75</v>
      </c>
      <c r="C23" s="95">
        <v>828</v>
      </c>
      <c r="D23" s="80" t="s">
        <v>176</v>
      </c>
      <c r="E23" s="80" t="s">
        <v>183</v>
      </c>
      <c r="F23" s="71"/>
      <c r="G23" s="81">
        <f>G29+G24+G26</f>
        <v>1235.2780000000002</v>
      </c>
      <c r="H23" s="81">
        <f>H29</f>
        <v>994.9</v>
      </c>
      <c r="I23" s="81">
        <f>I29</f>
        <v>994.9</v>
      </c>
    </row>
    <row r="24" spans="1:9" ht="63.75">
      <c r="A24" s="78">
        <f t="shared" si="1"/>
        <v>16</v>
      </c>
      <c r="B24" s="88" t="s">
        <v>355</v>
      </c>
      <c r="C24" s="95">
        <v>828</v>
      </c>
      <c r="D24" s="80" t="s">
        <v>176</v>
      </c>
      <c r="E24" s="80" t="s">
        <v>354</v>
      </c>
      <c r="F24" s="71">
        <v>100</v>
      </c>
      <c r="G24" s="81">
        <f>G25</f>
        <v>97.9</v>
      </c>
      <c r="H24" s="81">
        <v>0</v>
      </c>
      <c r="I24" s="81">
        <v>0</v>
      </c>
    </row>
    <row r="25" spans="1:9" ht="25.5">
      <c r="A25" s="78">
        <f t="shared" si="1"/>
        <v>17</v>
      </c>
      <c r="B25" s="88" t="s">
        <v>77</v>
      </c>
      <c r="C25" s="95">
        <v>828</v>
      </c>
      <c r="D25" s="80" t="s">
        <v>176</v>
      </c>
      <c r="E25" s="80" t="s">
        <v>354</v>
      </c>
      <c r="F25" s="71">
        <v>120</v>
      </c>
      <c r="G25" s="81">
        <v>97.9</v>
      </c>
      <c r="H25" s="81">
        <v>0</v>
      </c>
      <c r="I25" s="81">
        <v>0</v>
      </c>
    </row>
    <row r="26" spans="1:9" ht="25.5">
      <c r="A26" s="78">
        <f t="shared" si="1"/>
        <v>18</v>
      </c>
      <c r="B26" s="88" t="s">
        <v>358</v>
      </c>
      <c r="C26" s="95">
        <v>828</v>
      </c>
      <c r="D26" s="80" t="s">
        <v>176</v>
      </c>
      <c r="E26" s="80" t="s">
        <v>359</v>
      </c>
      <c r="F26" s="71"/>
      <c r="G26" s="81">
        <f>G27</f>
        <v>59.996000000000002</v>
      </c>
      <c r="H26" s="81">
        <v>0</v>
      </c>
      <c r="I26" s="81">
        <v>0</v>
      </c>
    </row>
    <row r="27" spans="1:9" ht="57.75" customHeight="1">
      <c r="A27" s="78">
        <f t="shared" si="1"/>
        <v>19</v>
      </c>
      <c r="B27" s="88" t="s">
        <v>44</v>
      </c>
      <c r="C27" s="95">
        <v>828</v>
      </c>
      <c r="D27" s="80" t="s">
        <v>176</v>
      </c>
      <c r="E27" s="80" t="s">
        <v>359</v>
      </c>
      <c r="F27" s="71">
        <v>100</v>
      </c>
      <c r="G27" s="81">
        <f>G28</f>
        <v>59.996000000000002</v>
      </c>
      <c r="H27" s="81">
        <v>0</v>
      </c>
      <c r="I27" s="81">
        <v>0</v>
      </c>
    </row>
    <row r="28" spans="1:9" ht="25.5">
      <c r="A28" s="78">
        <f t="shared" si="1"/>
        <v>20</v>
      </c>
      <c r="B28" s="88" t="s">
        <v>77</v>
      </c>
      <c r="C28" s="95">
        <v>828</v>
      </c>
      <c r="D28" s="80" t="s">
        <v>176</v>
      </c>
      <c r="E28" s="80" t="s">
        <v>359</v>
      </c>
      <c r="F28" s="71">
        <v>120</v>
      </c>
      <c r="G28" s="81">
        <v>59.996000000000002</v>
      </c>
      <c r="H28" s="81">
        <v>0</v>
      </c>
      <c r="I28" s="81">
        <v>0</v>
      </c>
    </row>
    <row r="29" spans="1:9" ht="25.5" customHeight="1">
      <c r="A29" s="78">
        <f t="shared" si="1"/>
        <v>21</v>
      </c>
      <c r="B29" s="92" t="s">
        <v>180</v>
      </c>
      <c r="C29" s="95">
        <v>828</v>
      </c>
      <c r="D29" s="80" t="s">
        <v>176</v>
      </c>
      <c r="E29" s="80" t="s">
        <v>204</v>
      </c>
      <c r="F29" s="71"/>
      <c r="G29" s="81">
        <f>G31</f>
        <v>1077.3820000000001</v>
      </c>
      <c r="H29" s="81">
        <f>H30</f>
        <v>994.9</v>
      </c>
      <c r="I29" s="81">
        <f>I30</f>
        <v>994.9</v>
      </c>
    </row>
    <row r="30" spans="1:9" ht="63.75">
      <c r="A30" s="78">
        <f t="shared" si="1"/>
        <v>22</v>
      </c>
      <c r="B30" s="92" t="s">
        <v>178</v>
      </c>
      <c r="C30" s="95">
        <v>828</v>
      </c>
      <c r="D30" s="80" t="s">
        <v>176</v>
      </c>
      <c r="E30" s="80" t="s">
        <v>204</v>
      </c>
      <c r="F30" s="71">
        <v>100</v>
      </c>
      <c r="G30" s="81">
        <f>G31</f>
        <v>1077.3820000000001</v>
      </c>
      <c r="H30" s="81">
        <f>H31</f>
        <v>994.9</v>
      </c>
      <c r="I30" s="81">
        <f>I31</f>
        <v>994.9</v>
      </c>
    </row>
    <row r="31" spans="1:9" ht="25.5">
      <c r="A31" s="78">
        <f t="shared" si="1"/>
        <v>23</v>
      </c>
      <c r="B31" s="92" t="s">
        <v>179</v>
      </c>
      <c r="C31" s="95">
        <v>828</v>
      </c>
      <c r="D31" s="80" t="s">
        <v>176</v>
      </c>
      <c r="E31" s="80" t="s">
        <v>204</v>
      </c>
      <c r="F31" s="71">
        <v>120</v>
      </c>
      <c r="G31" s="81">
        <v>1077.3820000000001</v>
      </c>
      <c r="H31" s="81">
        <v>994.9</v>
      </c>
      <c r="I31" s="81">
        <v>994.9</v>
      </c>
    </row>
    <row r="32" spans="1:9" ht="51">
      <c r="A32" s="78">
        <f t="shared" si="1"/>
        <v>24</v>
      </c>
      <c r="B32" s="91" t="s">
        <v>9</v>
      </c>
      <c r="C32" s="94">
        <v>828</v>
      </c>
      <c r="D32" s="76" t="s">
        <v>27</v>
      </c>
      <c r="E32" s="80"/>
      <c r="F32" s="71"/>
      <c r="G32" s="77">
        <f t="shared" ref="G32:I33" si="3">G33</f>
        <v>9679.9239999999991</v>
      </c>
      <c r="H32" s="77">
        <f t="shared" si="3"/>
        <v>7608.8459999999995</v>
      </c>
      <c r="I32" s="77">
        <f t="shared" si="3"/>
        <v>7108.8459999999995</v>
      </c>
    </row>
    <row r="33" spans="1:9" ht="25.5">
      <c r="A33" s="78">
        <f t="shared" si="1"/>
        <v>25</v>
      </c>
      <c r="B33" s="88" t="s">
        <v>46</v>
      </c>
      <c r="C33" s="95">
        <v>828</v>
      </c>
      <c r="D33" s="80" t="s">
        <v>27</v>
      </c>
      <c r="E33" s="80" t="s">
        <v>182</v>
      </c>
      <c r="F33" s="71"/>
      <c r="G33" s="81">
        <f t="shared" si="3"/>
        <v>9679.9239999999991</v>
      </c>
      <c r="H33" s="81">
        <f t="shared" si="3"/>
        <v>7608.8459999999995</v>
      </c>
      <c r="I33" s="81">
        <f t="shared" si="3"/>
        <v>7108.8459999999995</v>
      </c>
    </row>
    <row r="34" spans="1:9" ht="25.5">
      <c r="A34" s="78">
        <f t="shared" si="1"/>
        <v>26</v>
      </c>
      <c r="B34" s="88" t="s">
        <v>75</v>
      </c>
      <c r="C34" s="95">
        <v>828</v>
      </c>
      <c r="D34" s="80" t="s">
        <v>27</v>
      </c>
      <c r="E34" s="80" t="s">
        <v>183</v>
      </c>
      <c r="F34" s="71"/>
      <c r="G34" s="81">
        <f>G35+G43+G38+G40</f>
        <v>9679.9239999999991</v>
      </c>
      <c r="H34" s="81">
        <f>H35+H43</f>
        <v>7608.8459999999995</v>
      </c>
      <c r="I34" s="81">
        <f>I35+I43</f>
        <v>7108.8459999999995</v>
      </c>
    </row>
    <row r="35" spans="1:9" ht="38.25" customHeight="1">
      <c r="A35" s="78">
        <f t="shared" si="1"/>
        <v>27</v>
      </c>
      <c r="B35" s="88" t="s">
        <v>163</v>
      </c>
      <c r="C35" s="95">
        <v>828</v>
      </c>
      <c r="D35" s="80" t="s">
        <v>27</v>
      </c>
      <c r="E35" s="80" t="s">
        <v>185</v>
      </c>
      <c r="F35" s="71"/>
      <c r="G35" s="81">
        <f t="shared" ref="G35:I36" si="4">G36</f>
        <v>31.2</v>
      </c>
      <c r="H35" s="81">
        <f t="shared" si="4"/>
        <v>27.7</v>
      </c>
      <c r="I35" s="81">
        <f t="shared" si="4"/>
        <v>27.7</v>
      </c>
    </row>
    <row r="36" spans="1:9" ht="25.5">
      <c r="A36" s="78">
        <f t="shared" si="1"/>
        <v>28</v>
      </c>
      <c r="B36" s="88" t="s">
        <v>48</v>
      </c>
      <c r="C36" s="95">
        <v>828</v>
      </c>
      <c r="D36" s="80" t="s">
        <v>27</v>
      </c>
      <c r="E36" s="80" t="s">
        <v>185</v>
      </c>
      <c r="F36" s="71">
        <v>200</v>
      </c>
      <c r="G36" s="81">
        <f t="shared" si="4"/>
        <v>31.2</v>
      </c>
      <c r="H36" s="81">
        <f t="shared" si="4"/>
        <v>27.7</v>
      </c>
      <c r="I36" s="81">
        <f t="shared" si="4"/>
        <v>27.7</v>
      </c>
    </row>
    <row r="37" spans="1:9" ht="25.5">
      <c r="A37" s="78">
        <f t="shared" si="1"/>
        <v>29</v>
      </c>
      <c r="B37" s="88" t="s">
        <v>49</v>
      </c>
      <c r="C37" s="95">
        <v>828</v>
      </c>
      <c r="D37" s="80" t="s">
        <v>27</v>
      </c>
      <c r="E37" s="80" t="s">
        <v>185</v>
      </c>
      <c r="F37" s="71">
        <v>240</v>
      </c>
      <c r="G37" s="81">
        <v>31.2</v>
      </c>
      <c r="H37" s="81">
        <v>27.7</v>
      </c>
      <c r="I37" s="81">
        <v>27.7</v>
      </c>
    </row>
    <row r="38" spans="1:9" ht="63.75">
      <c r="A38" s="78">
        <f t="shared" si="1"/>
        <v>30</v>
      </c>
      <c r="B38" s="88" t="s">
        <v>355</v>
      </c>
      <c r="C38" s="95">
        <v>828</v>
      </c>
      <c r="D38" s="80" t="s">
        <v>27</v>
      </c>
      <c r="E38" s="80" t="s">
        <v>354</v>
      </c>
      <c r="F38" s="71">
        <v>100</v>
      </c>
      <c r="G38" s="81">
        <v>243.8</v>
      </c>
      <c r="H38" s="81">
        <v>0</v>
      </c>
      <c r="I38" s="81">
        <v>0</v>
      </c>
    </row>
    <row r="39" spans="1:9" ht="25.5">
      <c r="A39" s="78">
        <f t="shared" si="1"/>
        <v>31</v>
      </c>
      <c r="B39" s="88" t="s">
        <v>77</v>
      </c>
      <c r="C39" s="95">
        <v>828</v>
      </c>
      <c r="D39" s="80" t="s">
        <v>27</v>
      </c>
      <c r="E39" s="80" t="s">
        <v>354</v>
      </c>
      <c r="F39" s="71">
        <v>120</v>
      </c>
      <c r="G39" s="81">
        <v>243.8</v>
      </c>
      <c r="H39" s="81">
        <v>0</v>
      </c>
      <c r="I39" s="81">
        <v>0</v>
      </c>
    </row>
    <row r="40" spans="1:9" ht="25.5">
      <c r="A40" s="78">
        <f t="shared" si="1"/>
        <v>32</v>
      </c>
      <c r="B40" s="88" t="s">
        <v>358</v>
      </c>
      <c r="C40" s="95">
        <v>828</v>
      </c>
      <c r="D40" s="80" t="s">
        <v>27</v>
      </c>
      <c r="E40" s="80" t="s">
        <v>359</v>
      </c>
      <c r="F40" s="71"/>
      <c r="G40" s="81">
        <f>G41</f>
        <v>359.97800000000001</v>
      </c>
      <c r="H40" s="81">
        <v>0</v>
      </c>
      <c r="I40" s="81">
        <v>0</v>
      </c>
    </row>
    <row r="41" spans="1:9" ht="57.75" customHeight="1">
      <c r="A41" s="78">
        <f t="shared" si="1"/>
        <v>33</v>
      </c>
      <c r="B41" s="88" t="s">
        <v>44</v>
      </c>
      <c r="C41" s="95">
        <v>828</v>
      </c>
      <c r="D41" s="80" t="s">
        <v>27</v>
      </c>
      <c r="E41" s="80" t="s">
        <v>359</v>
      </c>
      <c r="F41" s="71">
        <v>100</v>
      </c>
      <c r="G41" s="81">
        <f>G42</f>
        <v>359.97800000000001</v>
      </c>
      <c r="H41" s="81">
        <v>0</v>
      </c>
      <c r="I41" s="81">
        <v>0</v>
      </c>
    </row>
    <row r="42" spans="1:9" ht="25.5">
      <c r="A42" s="78">
        <f t="shared" si="1"/>
        <v>34</v>
      </c>
      <c r="B42" s="88" t="s">
        <v>77</v>
      </c>
      <c r="C42" s="95">
        <v>828</v>
      </c>
      <c r="D42" s="80" t="s">
        <v>27</v>
      </c>
      <c r="E42" s="80" t="s">
        <v>359</v>
      </c>
      <c r="F42" s="71">
        <v>120</v>
      </c>
      <c r="G42" s="81">
        <v>359.97800000000001</v>
      </c>
      <c r="H42" s="81">
        <v>0</v>
      </c>
      <c r="I42" s="81">
        <v>0</v>
      </c>
    </row>
    <row r="43" spans="1:9" ht="43.5" customHeight="1">
      <c r="A43" s="78">
        <f t="shared" si="1"/>
        <v>35</v>
      </c>
      <c r="B43" s="88" t="s">
        <v>76</v>
      </c>
      <c r="C43" s="95">
        <v>828</v>
      </c>
      <c r="D43" s="80" t="s">
        <v>27</v>
      </c>
      <c r="E43" s="80" t="s">
        <v>186</v>
      </c>
      <c r="F43" s="71"/>
      <c r="G43" s="81">
        <f>G44+G46+G49+G48</f>
        <v>9044.9459999999999</v>
      </c>
      <c r="H43" s="81">
        <f>H44+H46+H49+H48</f>
        <v>7581.1459999999997</v>
      </c>
      <c r="I43" s="81">
        <f>I44+I46+I49+I48</f>
        <v>7081.1459999999997</v>
      </c>
    </row>
    <row r="44" spans="1:9" ht="51.75" customHeight="1">
      <c r="A44" s="78">
        <f t="shared" si="1"/>
        <v>36</v>
      </c>
      <c r="B44" s="88" t="s">
        <v>44</v>
      </c>
      <c r="C44" s="95">
        <v>828</v>
      </c>
      <c r="D44" s="80" t="s">
        <v>27</v>
      </c>
      <c r="E44" s="80" t="s">
        <v>186</v>
      </c>
      <c r="F44" s="71">
        <v>100</v>
      </c>
      <c r="G44" s="81">
        <f>G45</f>
        <v>5531.1459999999997</v>
      </c>
      <c r="H44" s="81">
        <f>H45</f>
        <v>5531.1459999999997</v>
      </c>
      <c r="I44" s="81">
        <f>I45</f>
        <v>5531.1459999999997</v>
      </c>
    </row>
    <row r="45" spans="1:9" ht="25.5">
      <c r="A45" s="78">
        <f t="shared" si="1"/>
        <v>37</v>
      </c>
      <c r="B45" s="88" t="s">
        <v>77</v>
      </c>
      <c r="C45" s="95">
        <v>828</v>
      </c>
      <c r="D45" s="80" t="s">
        <v>27</v>
      </c>
      <c r="E45" s="80" t="s">
        <v>186</v>
      </c>
      <c r="F45" s="71">
        <v>120</v>
      </c>
      <c r="G45" s="81">
        <v>5531.1459999999997</v>
      </c>
      <c r="H45" s="81">
        <v>5531.1459999999997</v>
      </c>
      <c r="I45" s="81">
        <v>5531.1459999999997</v>
      </c>
    </row>
    <row r="46" spans="1:9" ht="25.5">
      <c r="A46" s="78">
        <f t="shared" si="1"/>
        <v>38</v>
      </c>
      <c r="B46" s="88" t="s">
        <v>48</v>
      </c>
      <c r="C46" s="95">
        <v>828</v>
      </c>
      <c r="D46" s="80" t="s">
        <v>27</v>
      </c>
      <c r="E46" s="80" t="s">
        <v>186</v>
      </c>
      <c r="F46" s="71">
        <v>200</v>
      </c>
      <c r="G46" s="81">
        <f>G47</f>
        <v>3313.8</v>
      </c>
      <c r="H46" s="81">
        <f>H47</f>
        <v>2000</v>
      </c>
      <c r="I46" s="81">
        <f>I47</f>
        <v>1500</v>
      </c>
    </row>
    <row r="47" spans="1:9" ht="25.5">
      <c r="A47" s="78">
        <f t="shared" si="1"/>
        <v>39</v>
      </c>
      <c r="B47" s="88" t="s">
        <v>49</v>
      </c>
      <c r="C47" s="95">
        <v>828</v>
      </c>
      <c r="D47" s="80" t="s">
        <v>27</v>
      </c>
      <c r="E47" s="80" t="s">
        <v>186</v>
      </c>
      <c r="F47" s="71">
        <v>240</v>
      </c>
      <c r="G47" s="81">
        <v>3313.8</v>
      </c>
      <c r="H47" s="81">
        <v>2000</v>
      </c>
      <c r="I47" s="81">
        <v>1500</v>
      </c>
    </row>
    <row r="48" spans="1:9">
      <c r="A48" s="78">
        <f t="shared" si="1"/>
        <v>40</v>
      </c>
      <c r="B48" s="88" t="s">
        <v>269</v>
      </c>
      <c r="C48" s="95">
        <v>828</v>
      </c>
      <c r="D48" s="80" t="s">
        <v>27</v>
      </c>
      <c r="E48" s="80" t="s">
        <v>186</v>
      </c>
      <c r="F48" s="71">
        <v>830</v>
      </c>
      <c r="G48" s="81">
        <v>150</v>
      </c>
      <c r="H48" s="81">
        <v>50</v>
      </c>
      <c r="I48" s="81">
        <v>50</v>
      </c>
    </row>
    <row r="49" spans="1:9">
      <c r="A49" s="78">
        <f t="shared" si="1"/>
        <v>41</v>
      </c>
      <c r="B49" s="88" t="s">
        <v>107</v>
      </c>
      <c r="C49" s="95">
        <v>828</v>
      </c>
      <c r="D49" s="80" t="s">
        <v>27</v>
      </c>
      <c r="E49" s="80" t="s">
        <v>186</v>
      </c>
      <c r="F49" s="71">
        <v>850</v>
      </c>
      <c r="G49" s="81">
        <v>50</v>
      </c>
      <c r="H49" s="81"/>
      <c r="I49" s="81"/>
    </row>
    <row r="50" spans="1:9" ht="38.25">
      <c r="A50" s="78">
        <f t="shared" si="1"/>
        <v>42</v>
      </c>
      <c r="B50" s="130" t="s">
        <v>223</v>
      </c>
      <c r="C50" s="131">
        <v>828</v>
      </c>
      <c r="D50" s="132" t="s">
        <v>224</v>
      </c>
      <c r="E50" s="133"/>
      <c r="F50" s="134"/>
      <c r="G50" s="81">
        <f>G51</f>
        <v>110.38800000000001</v>
      </c>
      <c r="H50" s="81">
        <v>45.2</v>
      </c>
      <c r="I50" s="81">
        <v>45.2</v>
      </c>
    </row>
    <row r="51" spans="1:9" ht="25.5">
      <c r="A51" s="78">
        <f t="shared" si="1"/>
        <v>43</v>
      </c>
      <c r="B51" s="98" t="s">
        <v>46</v>
      </c>
      <c r="C51" s="131">
        <v>828</v>
      </c>
      <c r="D51" s="135" t="s">
        <v>224</v>
      </c>
      <c r="E51" s="135" t="s">
        <v>182</v>
      </c>
      <c r="F51" s="134"/>
      <c r="G51" s="81">
        <f>G52</f>
        <v>110.38800000000001</v>
      </c>
      <c r="H51" s="81">
        <f t="shared" ref="H51:I54" si="5">H52</f>
        <v>45.2</v>
      </c>
      <c r="I51" s="81">
        <f t="shared" si="5"/>
        <v>45.2</v>
      </c>
    </row>
    <row r="52" spans="1:9" ht="25.5">
      <c r="A52" s="78">
        <f t="shared" si="1"/>
        <v>44</v>
      </c>
      <c r="B52" s="14" t="s">
        <v>209</v>
      </c>
      <c r="C52" s="128">
        <v>828</v>
      </c>
      <c r="D52" s="15" t="s">
        <v>224</v>
      </c>
      <c r="E52" s="15" t="s">
        <v>183</v>
      </c>
      <c r="F52" s="136"/>
      <c r="G52" s="81">
        <f>G53+G56</f>
        <v>110.38800000000001</v>
      </c>
      <c r="H52" s="81">
        <f t="shared" si="5"/>
        <v>45.2</v>
      </c>
      <c r="I52" s="81">
        <f t="shared" si="5"/>
        <v>45.2</v>
      </c>
    </row>
    <row r="53" spans="1:9" ht="38.25">
      <c r="A53" s="78">
        <f t="shared" si="1"/>
        <v>45</v>
      </c>
      <c r="B53" s="14" t="s">
        <v>296</v>
      </c>
      <c r="C53" s="128">
        <v>828</v>
      </c>
      <c r="D53" s="15" t="s">
        <v>224</v>
      </c>
      <c r="E53" s="15" t="s">
        <v>297</v>
      </c>
      <c r="F53" s="16"/>
      <c r="G53" s="81">
        <f>G54</f>
        <v>45.2</v>
      </c>
      <c r="H53" s="81">
        <f t="shared" si="5"/>
        <v>45.2</v>
      </c>
      <c r="I53" s="81">
        <f t="shared" si="5"/>
        <v>45.2</v>
      </c>
    </row>
    <row r="54" spans="1:9">
      <c r="A54" s="78">
        <f t="shared" si="1"/>
        <v>46</v>
      </c>
      <c r="B54" s="14" t="s">
        <v>208</v>
      </c>
      <c r="C54" s="128">
        <v>828</v>
      </c>
      <c r="D54" s="15" t="s">
        <v>224</v>
      </c>
      <c r="E54" s="15" t="s">
        <v>297</v>
      </c>
      <c r="F54" s="16">
        <v>500</v>
      </c>
      <c r="G54" s="81">
        <f>G55</f>
        <v>45.2</v>
      </c>
      <c r="H54" s="81">
        <f t="shared" si="5"/>
        <v>45.2</v>
      </c>
      <c r="I54" s="81">
        <f t="shared" si="5"/>
        <v>45.2</v>
      </c>
    </row>
    <row r="55" spans="1:9">
      <c r="A55" s="78">
        <f t="shared" si="1"/>
        <v>47</v>
      </c>
      <c r="B55" s="14" t="s">
        <v>0</v>
      </c>
      <c r="C55" s="128">
        <v>828</v>
      </c>
      <c r="D55" s="15" t="s">
        <v>224</v>
      </c>
      <c r="E55" s="15" t="s">
        <v>297</v>
      </c>
      <c r="F55" s="16">
        <v>540</v>
      </c>
      <c r="G55" s="81">
        <v>45.2</v>
      </c>
      <c r="H55" s="81">
        <v>45.2</v>
      </c>
      <c r="I55" s="81">
        <v>45.2</v>
      </c>
    </row>
    <row r="56" spans="1:9" ht="25.5">
      <c r="A56" s="78">
        <f t="shared" si="1"/>
        <v>48</v>
      </c>
      <c r="B56" s="14" t="s">
        <v>298</v>
      </c>
      <c r="C56" s="128">
        <v>828</v>
      </c>
      <c r="D56" s="15" t="s">
        <v>224</v>
      </c>
      <c r="E56" s="15"/>
      <c r="F56" s="16"/>
      <c r="G56" s="81">
        <f>G57</f>
        <v>65.188000000000002</v>
      </c>
      <c r="H56" s="81">
        <v>0</v>
      </c>
      <c r="I56" s="81">
        <v>0</v>
      </c>
    </row>
    <row r="57" spans="1:9">
      <c r="A57" s="78">
        <f t="shared" si="1"/>
        <v>49</v>
      </c>
      <c r="B57" s="14" t="s">
        <v>208</v>
      </c>
      <c r="C57" s="128">
        <v>828</v>
      </c>
      <c r="D57" s="15" t="s">
        <v>224</v>
      </c>
      <c r="E57" s="15" t="s">
        <v>236</v>
      </c>
      <c r="F57" s="16">
        <v>500</v>
      </c>
      <c r="G57" s="81">
        <f>G58</f>
        <v>65.188000000000002</v>
      </c>
      <c r="H57" s="81">
        <v>0</v>
      </c>
      <c r="I57" s="81">
        <v>0</v>
      </c>
    </row>
    <row r="58" spans="1:9">
      <c r="A58" s="78">
        <f t="shared" si="1"/>
        <v>50</v>
      </c>
      <c r="B58" s="14" t="s">
        <v>0</v>
      </c>
      <c r="C58" s="128">
        <v>828</v>
      </c>
      <c r="D58" s="15" t="s">
        <v>224</v>
      </c>
      <c r="E58" s="15" t="s">
        <v>236</v>
      </c>
      <c r="F58" s="16">
        <v>540</v>
      </c>
      <c r="G58" s="81">
        <v>65.188000000000002</v>
      </c>
      <c r="H58" s="81">
        <v>0</v>
      </c>
      <c r="I58" s="81">
        <v>0</v>
      </c>
    </row>
    <row r="59" spans="1:9">
      <c r="A59" s="78">
        <f t="shared" si="1"/>
        <v>51</v>
      </c>
      <c r="B59" s="91" t="s">
        <v>322</v>
      </c>
      <c r="C59" s="95">
        <v>828</v>
      </c>
      <c r="D59" s="80" t="s">
        <v>323</v>
      </c>
      <c r="E59" s="80"/>
      <c r="F59" s="71"/>
      <c r="G59" s="81">
        <f>G60</f>
        <v>320.2</v>
      </c>
      <c r="H59" s="81">
        <v>0</v>
      </c>
      <c r="I59" s="81">
        <v>0</v>
      </c>
    </row>
    <row r="60" spans="1:9" ht="25.5">
      <c r="A60" s="78">
        <f t="shared" si="1"/>
        <v>52</v>
      </c>
      <c r="B60" s="14" t="s">
        <v>209</v>
      </c>
      <c r="C60" s="151">
        <v>828</v>
      </c>
      <c r="D60" s="15" t="s">
        <v>323</v>
      </c>
      <c r="E60" s="15" t="s">
        <v>324</v>
      </c>
      <c r="F60" s="16"/>
      <c r="G60" s="81">
        <f>G61</f>
        <v>320.2</v>
      </c>
      <c r="H60" s="81">
        <v>0</v>
      </c>
      <c r="I60" s="81">
        <v>0</v>
      </c>
    </row>
    <row r="61" spans="1:9">
      <c r="A61" s="78">
        <f t="shared" si="1"/>
        <v>53</v>
      </c>
      <c r="B61" s="14" t="s">
        <v>325</v>
      </c>
      <c r="C61" s="151">
        <v>828</v>
      </c>
      <c r="D61" s="15" t="s">
        <v>323</v>
      </c>
      <c r="E61" s="15" t="s">
        <v>326</v>
      </c>
      <c r="F61" s="16"/>
      <c r="G61" s="81">
        <f>G62</f>
        <v>320.2</v>
      </c>
      <c r="H61" s="81">
        <v>0</v>
      </c>
      <c r="I61" s="81">
        <v>0</v>
      </c>
    </row>
    <row r="62" spans="1:9">
      <c r="A62" s="78">
        <f t="shared" si="1"/>
        <v>54</v>
      </c>
      <c r="B62" s="14" t="s">
        <v>50</v>
      </c>
      <c r="C62" s="151">
        <v>828</v>
      </c>
      <c r="D62" s="15" t="s">
        <v>323</v>
      </c>
      <c r="E62" s="15" t="s">
        <v>326</v>
      </c>
      <c r="F62" s="16">
        <v>800</v>
      </c>
      <c r="G62" s="81">
        <f>G63</f>
        <v>320.2</v>
      </c>
      <c r="H62" s="81">
        <v>0</v>
      </c>
      <c r="I62" s="81">
        <v>0</v>
      </c>
    </row>
    <row r="63" spans="1:9">
      <c r="A63" s="78">
        <f t="shared" si="1"/>
        <v>55</v>
      </c>
      <c r="B63" s="14" t="s">
        <v>327</v>
      </c>
      <c r="C63" s="151">
        <v>828</v>
      </c>
      <c r="D63" s="15" t="s">
        <v>323</v>
      </c>
      <c r="E63" s="15" t="s">
        <v>326</v>
      </c>
      <c r="F63" s="16">
        <v>880</v>
      </c>
      <c r="G63" s="81">
        <v>320.2</v>
      </c>
      <c r="H63" s="81">
        <v>0</v>
      </c>
      <c r="I63" s="81">
        <v>0</v>
      </c>
    </row>
    <row r="64" spans="1:9">
      <c r="A64" s="78">
        <f t="shared" si="1"/>
        <v>56</v>
      </c>
      <c r="B64" s="91" t="s">
        <v>10</v>
      </c>
      <c r="C64" s="95">
        <v>828</v>
      </c>
      <c r="D64" s="80" t="s">
        <v>28</v>
      </c>
      <c r="E64" s="80"/>
      <c r="F64" s="71"/>
      <c r="G64" s="74">
        <f>G66</f>
        <v>50</v>
      </c>
      <c r="H64" s="81">
        <f>H66</f>
        <v>50</v>
      </c>
      <c r="I64" s="81">
        <f>I66</f>
        <v>50</v>
      </c>
    </row>
    <row r="65" spans="1:9" ht="25.5">
      <c r="A65" s="78">
        <f t="shared" si="1"/>
        <v>57</v>
      </c>
      <c r="B65" s="88" t="s">
        <v>46</v>
      </c>
      <c r="C65" s="95">
        <v>828</v>
      </c>
      <c r="D65" s="80" t="s">
        <v>28</v>
      </c>
      <c r="E65" s="80" t="s">
        <v>182</v>
      </c>
      <c r="F65" s="71"/>
      <c r="G65" s="81">
        <f>G66</f>
        <v>50</v>
      </c>
      <c r="H65" s="81">
        <f>H66</f>
        <v>50</v>
      </c>
      <c r="I65" s="81">
        <f>I66</f>
        <v>50</v>
      </c>
    </row>
    <row r="66" spans="1:9" ht="25.5">
      <c r="A66" s="78">
        <f t="shared" si="1"/>
        <v>58</v>
      </c>
      <c r="B66" s="88" t="s">
        <v>75</v>
      </c>
      <c r="C66" s="95">
        <v>828</v>
      </c>
      <c r="D66" s="80" t="s">
        <v>28</v>
      </c>
      <c r="E66" s="80" t="s">
        <v>183</v>
      </c>
      <c r="F66" s="71"/>
      <c r="G66" s="81">
        <f>G67</f>
        <v>50</v>
      </c>
      <c r="H66" s="81">
        <f t="shared" ref="H66:I68" si="6">H67</f>
        <v>50</v>
      </c>
      <c r="I66" s="81">
        <f t="shared" si="6"/>
        <v>50</v>
      </c>
    </row>
    <row r="67" spans="1:9" ht="28.5" customHeight="1">
      <c r="A67" s="78">
        <f t="shared" si="1"/>
        <v>59</v>
      </c>
      <c r="B67" s="88" t="s">
        <v>164</v>
      </c>
      <c r="C67" s="95">
        <v>828</v>
      </c>
      <c r="D67" s="80" t="s">
        <v>28</v>
      </c>
      <c r="E67" s="80" t="s">
        <v>187</v>
      </c>
      <c r="F67" s="71"/>
      <c r="G67" s="81">
        <f>G68</f>
        <v>50</v>
      </c>
      <c r="H67" s="81">
        <f t="shared" si="6"/>
        <v>50</v>
      </c>
      <c r="I67" s="81">
        <f t="shared" si="6"/>
        <v>50</v>
      </c>
    </row>
    <row r="68" spans="1:9">
      <c r="A68" s="78">
        <f t="shared" si="1"/>
        <v>60</v>
      </c>
      <c r="B68" s="88" t="s">
        <v>50</v>
      </c>
      <c r="C68" s="95">
        <v>828</v>
      </c>
      <c r="D68" s="80" t="s">
        <v>28</v>
      </c>
      <c r="E68" s="80" t="s">
        <v>187</v>
      </c>
      <c r="F68" s="71">
        <v>800</v>
      </c>
      <c r="G68" s="81">
        <f>G69</f>
        <v>50</v>
      </c>
      <c r="H68" s="81">
        <f t="shared" si="6"/>
        <v>50</v>
      </c>
      <c r="I68" s="81">
        <f t="shared" si="6"/>
        <v>50</v>
      </c>
    </row>
    <row r="69" spans="1:9">
      <c r="A69" s="78">
        <f t="shared" si="1"/>
        <v>61</v>
      </c>
      <c r="B69" s="88" t="s">
        <v>51</v>
      </c>
      <c r="C69" s="95">
        <v>828</v>
      </c>
      <c r="D69" s="80" t="s">
        <v>28</v>
      </c>
      <c r="E69" s="80" t="s">
        <v>187</v>
      </c>
      <c r="F69" s="71">
        <v>870</v>
      </c>
      <c r="G69" s="81">
        <v>50</v>
      </c>
      <c r="H69" s="81">
        <v>50</v>
      </c>
      <c r="I69" s="81">
        <v>50</v>
      </c>
    </row>
    <row r="70" spans="1:9">
      <c r="A70" s="78">
        <f t="shared" si="1"/>
        <v>62</v>
      </c>
      <c r="B70" s="91" t="s">
        <v>78</v>
      </c>
      <c r="C70" s="95">
        <v>828</v>
      </c>
      <c r="D70" s="80" t="s">
        <v>72</v>
      </c>
      <c r="E70" s="80"/>
      <c r="F70" s="71"/>
      <c r="G70" s="81">
        <f>G71+G76</f>
        <v>350</v>
      </c>
      <c r="H70" s="81">
        <f>H75</f>
        <v>300</v>
      </c>
      <c r="I70" s="81">
        <f>I75</f>
        <v>300</v>
      </c>
    </row>
    <row r="71" spans="1:9" ht="32.25" customHeight="1">
      <c r="A71" s="78">
        <f t="shared" si="1"/>
        <v>63</v>
      </c>
      <c r="B71" s="88" t="s">
        <v>79</v>
      </c>
      <c r="C71" s="95">
        <v>828</v>
      </c>
      <c r="D71" s="80" t="s">
        <v>72</v>
      </c>
      <c r="E71" s="80" t="s">
        <v>188</v>
      </c>
      <c r="F71" s="71"/>
      <c r="G71" s="81">
        <f>G75</f>
        <v>300</v>
      </c>
      <c r="H71" s="81">
        <f>H75</f>
        <v>300</v>
      </c>
      <c r="I71" s="81">
        <f>I75</f>
        <v>300</v>
      </c>
    </row>
    <row r="72" spans="1:9" ht="38.25">
      <c r="A72" s="78">
        <f t="shared" si="1"/>
        <v>64</v>
      </c>
      <c r="B72" s="88" t="s">
        <v>80</v>
      </c>
      <c r="C72" s="95">
        <v>828</v>
      </c>
      <c r="D72" s="80" t="s">
        <v>72</v>
      </c>
      <c r="E72" s="80" t="s">
        <v>189</v>
      </c>
      <c r="F72" s="71"/>
      <c r="G72" s="81">
        <f>G75</f>
        <v>300</v>
      </c>
      <c r="H72" s="81">
        <f>H75</f>
        <v>300</v>
      </c>
      <c r="I72" s="81">
        <f>I75</f>
        <v>300</v>
      </c>
    </row>
    <row r="73" spans="1:9" ht="102">
      <c r="A73" s="78">
        <f t="shared" si="1"/>
        <v>65</v>
      </c>
      <c r="B73" s="88" t="s">
        <v>81</v>
      </c>
      <c r="C73" s="95">
        <v>828</v>
      </c>
      <c r="D73" s="80" t="s">
        <v>72</v>
      </c>
      <c r="E73" s="80" t="s">
        <v>190</v>
      </c>
      <c r="F73" s="71"/>
      <c r="G73" s="81">
        <f>G75</f>
        <v>300</v>
      </c>
      <c r="H73" s="81">
        <f>H75</f>
        <v>300</v>
      </c>
      <c r="I73" s="81">
        <f>I75</f>
        <v>300</v>
      </c>
    </row>
    <row r="74" spans="1:9" ht="25.5">
      <c r="A74" s="78">
        <f t="shared" si="1"/>
        <v>66</v>
      </c>
      <c r="B74" s="88" t="s">
        <v>48</v>
      </c>
      <c r="C74" s="95">
        <v>828</v>
      </c>
      <c r="D74" s="80" t="s">
        <v>72</v>
      </c>
      <c r="E74" s="80" t="s">
        <v>190</v>
      </c>
      <c r="F74" s="71">
        <v>200</v>
      </c>
      <c r="G74" s="81">
        <v>300</v>
      </c>
      <c r="H74" s="81">
        <v>300</v>
      </c>
      <c r="I74" s="81">
        <f>I75</f>
        <v>300</v>
      </c>
    </row>
    <row r="75" spans="1:9" ht="25.5">
      <c r="A75" s="78">
        <f t="shared" si="1"/>
        <v>67</v>
      </c>
      <c r="B75" s="88" t="s">
        <v>82</v>
      </c>
      <c r="C75" s="95">
        <v>828</v>
      </c>
      <c r="D75" s="80" t="s">
        <v>72</v>
      </c>
      <c r="E75" s="80" t="s">
        <v>190</v>
      </c>
      <c r="F75" s="71">
        <v>240</v>
      </c>
      <c r="G75" s="81">
        <v>300</v>
      </c>
      <c r="H75" s="81">
        <v>300</v>
      </c>
      <c r="I75" s="81">
        <v>300</v>
      </c>
    </row>
    <row r="76" spans="1:9" ht="25.5">
      <c r="A76" s="78">
        <f t="shared" si="1"/>
        <v>68</v>
      </c>
      <c r="B76" s="88" t="s">
        <v>46</v>
      </c>
      <c r="C76" s="95">
        <v>828</v>
      </c>
      <c r="D76" s="80" t="s">
        <v>72</v>
      </c>
      <c r="E76" s="80" t="s">
        <v>182</v>
      </c>
      <c r="F76" s="71"/>
      <c r="G76" s="81">
        <f t="shared" ref="G76:I79" si="7">G77</f>
        <v>50</v>
      </c>
      <c r="H76" s="81">
        <f t="shared" si="7"/>
        <v>0</v>
      </c>
      <c r="I76" s="81">
        <f t="shared" si="7"/>
        <v>0</v>
      </c>
    </row>
    <row r="77" spans="1:9" ht="25.5">
      <c r="A77" s="78">
        <f t="shared" si="1"/>
        <v>69</v>
      </c>
      <c r="B77" s="14" t="s">
        <v>209</v>
      </c>
      <c r="C77" s="95">
        <v>828</v>
      </c>
      <c r="D77" s="80" t="s">
        <v>72</v>
      </c>
      <c r="E77" s="15" t="s">
        <v>183</v>
      </c>
      <c r="F77" s="71"/>
      <c r="G77" s="81">
        <f t="shared" si="7"/>
        <v>50</v>
      </c>
      <c r="H77" s="81">
        <f t="shared" si="7"/>
        <v>0</v>
      </c>
      <c r="I77" s="81">
        <f t="shared" si="7"/>
        <v>0</v>
      </c>
    </row>
    <row r="78" spans="1:9" ht="38.25">
      <c r="A78" s="78">
        <f t="shared" si="1"/>
        <v>70</v>
      </c>
      <c r="B78" s="88" t="s">
        <v>212</v>
      </c>
      <c r="C78" s="95">
        <v>828</v>
      </c>
      <c r="D78" s="80" t="s">
        <v>72</v>
      </c>
      <c r="E78" s="15" t="s">
        <v>211</v>
      </c>
      <c r="F78" s="71"/>
      <c r="G78" s="81">
        <f t="shared" si="7"/>
        <v>50</v>
      </c>
      <c r="H78" s="81">
        <f t="shared" si="7"/>
        <v>0</v>
      </c>
      <c r="I78" s="81">
        <f t="shared" si="7"/>
        <v>0</v>
      </c>
    </row>
    <row r="79" spans="1:9" ht="25.5">
      <c r="A79" s="78">
        <f t="shared" si="1"/>
        <v>71</v>
      </c>
      <c r="B79" s="14" t="s">
        <v>48</v>
      </c>
      <c r="C79" s="95">
        <v>828</v>
      </c>
      <c r="D79" s="80" t="s">
        <v>72</v>
      </c>
      <c r="E79" s="15" t="s">
        <v>211</v>
      </c>
      <c r="F79" s="71">
        <v>200</v>
      </c>
      <c r="G79" s="81">
        <f t="shared" si="7"/>
        <v>50</v>
      </c>
      <c r="H79" s="81">
        <f t="shared" si="7"/>
        <v>0</v>
      </c>
      <c r="I79" s="81">
        <f t="shared" si="7"/>
        <v>0</v>
      </c>
    </row>
    <row r="80" spans="1:9" ht="25.5">
      <c r="A80" s="78">
        <f t="shared" si="1"/>
        <v>72</v>
      </c>
      <c r="B80" s="14" t="s">
        <v>82</v>
      </c>
      <c r="C80" s="95">
        <v>828</v>
      </c>
      <c r="D80" s="80" t="s">
        <v>72</v>
      </c>
      <c r="E80" s="15" t="s">
        <v>211</v>
      </c>
      <c r="F80" s="71">
        <v>240</v>
      </c>
      <c r="G80" s="81">
        <v>50</v>
      </c>
      <c r="H80" s="81">
        <v>0</v>
      </c>
      <c r="I80" s="81">
        <v>0</v>
      </c>
    </row>
    <row r="81" spans="1:9">
      <c r="A81" s="78">
        <f t="shared" si="1"/>
        <v>73</v>
      </c>
      <c r="B81" s="88" t="s">
        <v>11</v>
      </c>
      <c r="C81" s="93">
        <v>828</v>
      </c>
      <c r="D81" s="73" t="s">
        <v>29</v>
      </c>
      <c r="E81" s="80"/>
      <c r="F81" s="71"/>
      <c r="G81" s="74">
        <f t="shared" ref="G81:I82" si="8">G82</f>
        <v>737.5</v>
      </c>
      <c r="H81" s="74">
        <f t="shared" si="8"/>
        <v>810.80000000000007</v>
      </c>
      <c r="I81" s="74">
        <f t="shared" si="8"/>
        <v>841.59999999999991</v>
      </c>
    </row>
    <row r="82" spans="1:9">
      <c r="A82" s="78">
        <f t="shared" si="1"/>
        <v>74</v>
      </c>
      <c r="B82" s="89" t="s">
        <v>52</v>
      </c>
      <c r="C82" s="95">
        <v>828</v>
      </c>
      <c r="D82" s="80" t="s">
        <v>30</v>
      </c>
      <c r="E82" s="76"/>
      <c r="F82" s="78"/>
      <c r="G82" s="77">
        <f t="shared" si="8"/>
        <v>737.5</v>
      </c>
      <c r="H82" s="77">
        <f t="shared" si="8"/>
        <v>810.80000000000007</v>
      </c>
      <c r="I82" s="77">
        <f t="shared" si="8"/>
        <v>841.59999999999991</v>
      </c>
    </row>
    <row r="83" spans="1:9" ht="51">
      <c r="A83" s="78">
        <f t="shared" si="1"/>
        <v>75</v>
      </c>
      <c r="B83" s="86" t="s">
        <v>165</v>
      </c>
      <c r="C83" s="95">
        <v>828</v>
      </c>
      <c r="D83" s="80" t="s">
        <v>30</v>
      </c>
      <c r="E83" s="80" t="s">
        <v>191</v>
      </c>
      <c r="F83" s="71"/>
      <c r="G83" s="81">
        <f>G84+G86</f>
        <v>737.5</v>
      </c>
      <c r="H83" s="81">
        <f>H84+H86</f>
        <v>810.80000000000007</v>
      </c>
      <c r="I83" s="81">
        <f>I84+I86</f>
        <v>841.59999999999991</v>
      </c>
    </row>
    <row r="84" spans="1:9" ht="57" customHeight="1">
      <c r="A84" s="78">
        <f t="shared" si="1"/>
        <v>76</v>
      </c>
      <c r="B84" s="88" t="s">
        <v>44</v>
      </c>
      <c r="C84" s="95">
        <v>828</v>
      </c>
      <c r="D84" s="80" t="s">
        <v>30</v>
      </c>
      <c r="E84" s="80" t="s">
        <v>191</v>
      </c>
      <c r="F84" s="71">
        <v>100</v>
      </c>
      <c r="G84" s="81">
        <f>G85</f>
        <v>551.95799999999997</v>
      </c>
      <c r="H84" s="81">
        <f>H85</f>
        <v>765.1</v>
      </c>
      <c r="I84" s="81">
        <f>I85</f>
        <v>551.95799999999997</v>
      </c>
    </row>
    <row r="85" spans="1:9" ht="25.5">
      <c r="A85" s="78">
        <f t="shared" si="1"/>
        <v>77</v>
      </c>
      <c r="B85" s="88" t="s">
        <v>47</v>
      </c>
      <c r="C85" s="95">
        <v>828</v>
      </c>
      <c r="D85" s="80" t="s">
        <v>30</v>
      </c>
      <c r="E85" s="80" t="s">
        <v>191</v>
      </c>
      <c r="F85" s="71">
        <v>120</v>
      </c>
      <c r="G85" s="81">
        <v>551.95799999999997</v>
      </c>
      <c r="H85" s="81">
        <v>765.1</v>
      </c>
      <c r="I85" s="81">
        <v>551.95799999999997</v>
      </c>
    </row>
    <row r="86" spans="1:9" ht="25.5">
      <c r="A86" s="78">
        <f t="shared" si="1"/>
        <v>78</v>
      </c>
      <c r="B86" s="88" t="s">
        <v>48</v>
      </c>
      <c r="C86" s="95">
        <v>828</v>
      </c>
      <c r="D86" s="80" t="s">
        <v>30</v>
      </c>
      <c r="E86" s="80" t="s">
        <v>191</v>
      </c>
      <c r="F86" s="71">
        <v>200</v>
      </c>
      <c r="G86" s="81">
        <f>G87</f>
        <v>185.542</v>
      </c>
      <c r="H86" s="81">
        <f>H87</f>
        <v>45.7</v>
      </c>
      <c r="I86" s="81">
        <f>I87</f>
        <v>289.642</v>
      </c>
    </row>
    <row r="87" spans="1:9" ht="25.5">
      <c r="A87" s="78">
        <f t="shared" si="1"/>
        <v>79</v>
      </c>
      <c r="B87" s="88" t="s">
        <v>49</v>
      </c>
      <c r="C87" s="95">
        <v>828</v>
      </c>
      <c r="D87" s="80" t="s">
        <v>30</v>
      </c>
      <c r="E87" s="80" t="s">
        <v>191</v>
      </c>
      <c r="F87" s="71">
        <v>240</v>
      </c>
      <c r="G87" s="81">
        <v>185.542</v>
      </c>
      <c r="H87" s="81">
        <v>45.7</v>
      </c>
      <c r="I87" s="81">
        <v>289.642</v>
      </c>
    </row>
    <row r="88" spans="1:9" ht="25.5">
      <c r="A88" s="78">
        <f t="shared" si="1"/>
        <v>80</v>
      </c>
      <c r="B88" s="88" t="s">
        <v>13</v>
      </c>
      <c r="C88" s="93">
        <v>828</v>
      </c>
      <c r="D88" s="73" t="s">
        <v>31</v>
      </c>
      <c r="E88" s="96"/>
      <c r="F88" s="95"/>
      <c r="G88" s="74">
        <f t="shared" ref="G88:I90" si="9">G89</f>
        <v>1136.895</v>
      </c>
      <c r="H88" s="74">
        <f t="shared" si="9"/>
        <v>836.89499999999998</v>
      </c>
      <c r="I88" s="74">
        <f t="shared" si="9"/>
        <v>836.89499999999998</v>
      </c>
    </row>
    <row r="89" spans="1:9" ht="39.75" customHeight="1">
      <c r="A89" s="78">
        <f t="shared" si="1"/>
        <v>81</v>
      </c>
      <c r="B89" s="91" t="s">
        <v>254</v>
      </c>
      <c r="C89" s="95">
        <v>828</v>
      </c>
      <c r="D89" s="80" t="s">
        <v>32</v>
      </c>
      <c r="E89" s="80"/>
      <c r="F89" s="95"/>
      <c r="G89" s="81">
        <f t="shared" si="9"/>
        <v>1136.895</v>
      </c>
      <c r="H89" s="81">
        <f t="shared" si="9"/>
        <v>836.89499999999998</v>
      </c>
      <c r="I89" s="81">
        <f t="shared" si="9"/>
        <v>836.89499999999998</v>
      </c>
    </row>
    <row r="90" spans="1:9" ht="32.25" customHeight="1">
      <c r="A90" s="78">
        <f t="shared" ref="A90:A176" si="10">A89+1</f>
        <v>82</v>
      </c>
      <c r="B90" s="88" t="s">
        <v>79</v>
      </c>
      <c r="C90" s="95">
        <v>828</v>
      </c>
      <c r="D90" s="80" t="s">
        <v>32</v>
      </c>
      <c r="E90" s="80" t="s">
        <v>188</v>
      </c>
      <c r="F90" s="95"/>
      <c r="G90" s="81">
        <f t="shared" si="9"/>
        <v>1136.895</v>
      </c>
      <c r="H90" s="81">
        <f t="shared" si="9"/>
        <v>836.89499999999998</v>
      </c>
      <c r="I90" s="81">
        <f t="shared" si="9"/>
        <v>836.89499999999998</v>
      </c>
    </row>
    <row r="91" spans="1:9" ht="37.5" customHeight="1">
      <c r="A91" s="78">
        <f t="shared" si="10"/>
        <v>83</v>
      </c>
      <c r="B91" s="88" t="s">
        <v>85</v>
      </c>
      <c r="C91" s="95">
        <v>828</v>
      </c>
      <c r="D91" s="80" t="s">
        <v>32</v>
      </c>
      <c r="E91" s="80" t="s">
        <v>192</v>
      </c>
      <c r="F91" s="95"/>
      <c r="G91" s="81">
        <f>G92+G95+G98+G101</f>
        <v>1136.895</v>
      </c>
      <c r="H91" s="81">
        <f>H92+H95+H98</f>
        <v>836.89499999999998</v>
      </c>
      <c r="I91" s="81">
        <f>I92+I95+I98</f>
        <v>836.89499999999998</v>
      </c>
    </row>
    <row r="92" spans="1:9" ht="81" customHeight="1">
      <c r="A92" s="78">
        <f t="shared" si="10"/>
        <v>84</v>
      </c>
      <c r="B92" s="88" t="s">
        <v>166</v>
      </c>
      <c r="C92" s="95">
        <v>828</v>
      </c>
      <c r="D92" s="80" t="s">
        <v>32</v>
      </c>
      <c r="E92" s="80" t="s">
        <v>193</v>
      </c>
      <c r="F92" s="95"/>
      <c r="G92" s="81">
        <f t="shared" ref="G92:I93" si="11">G93</f>
        <v>5</v>
      </c>
      <c r="H92" s="81">
        <f t="shared" si="11"/>
        <v>5</v>
      </c>
      <c r="I92" s="81">
        <f t="shared" si="11"/>
        <v>5</v>
      </c>
    </row>
    <row r="93" spans="1:9" ht="25.5">
      <c r="A93" s="78">
        <f t="shared" si="10"/>
        <v>85</v>
      </c>
      <c r="B93" s="88" t="s">
        <v>48</v>
      </c>
      <c r="C93" s="95">
        <v>828</v>
      </c>
      <c r="D93" s="80" t="s">
        <v>32</v>
      </c>
      <c r="E93" s="80" t="s">
        <v>193</v>
      </c>
      <c r="F93" s="71">
        <v>200</v>
      </c>
      <c r="G93" s="81">
        <f t="shared" si="11"/>
        <v>5</v>
      </c>
      <c r="H93" s="81">
        <f t="shared" si="11"/>
        <v>5</v>
      </c>
      <c r="I93" s="81">
        <f t="shared" si="11"/>
        <v>5</v>
      </c>
    </row>
    <row r="94" spans="1:9" ht="25.5">
      <c r="A94" s="78">
        <f t="shared" si="10"/>
        <v>86</v>
      </c>
      <c r="B94" s="88" t="s">
        <v>49</v>
      </c>
      <c r="C94" s="95">
        <v>828</v>
      </c>
      <c r="D94" s="80" t="s">
        <v>32</v>
      </c>
      <c r="E94" s="80" t="s">
        <v>193</v>
      </c>
      <c r="F94" s="71">
        <v>240</v>
      </c>
      <c r="G94" s="81">
        <v>5</v>
      </c>
      <c r="H94" s="81">
        <v>5</v>
      </c>
      <c r="I94" s="81">
        <v>5</v>
      </c>
    </row>
    <row r="95" spans="1:9" ht="63" customHeight="1">
      <c r="A95" s="78">
        <f t="shared" si="10"/>
        <v>87</v>
      </c>
      <c r="B95" s="88" t="s">
        <v>167</v>
      </c>
      <c r="C95" s="95">
        <v>828</v>
      </c>
      <c r="D95" s="80" t="s">
        <v>32</v>
      </c>
      <c r="E95" s="80" t="s">
        <v>194</v>
      </c>
      <c r="F95" s="71"/>
      <c r="G95" s="81">
        <f>G96</f>
        <v>340</v>
      </c>
      <c r="H95" s="81">
        <f t="shared" ref="G95:I96" si="12">H96</f>
        <v>40</v>
      </c>
      <c r="I95" s="81">
        <f t="shared" si="12"/>
        <v>40</v>
      </c>
    </row>
    <row r="96" spans="1:9" ht="25.5">
      <c r="A96" s="78">
        <f t="shared" si="10"/>
        <v>88</v>
      </c>
      <c r="B96" s="88" t="s">
        <v>48</v>
      </c>
      <c r="C96" s="95">
        <v>828</v>
      </c>
      <c r="D96" s="80" t="s">
        <v>32</v>
      </c>
      <c r="E96" s="80" t="s">
        <v>194</v>
      </c>
      <c r="F96" s="71">
        <v>200</v>
      </c>
      <c r="G96" s="81">
        <f t="shared" si="12"/>
        <v>340</v>
      </c>
      <c r="H96" s="81">
        <f t="shared" si="12"/>
        <v>40</v>
      </c>
      <c r="I96" s="81">
        <f t="shared" si="12"/>
        <v>40</v>
      </c>
    </row>
    <row r="97" spans="1:9" ht="25.5">
      <c r="A97" s="78">
        <f t="shared" si="10"/>
        <v>89</v>
      </c>
      <c r="B97" s="88" t="s">
        <v>49</v>
      </c>
      <c r="C97" s="95">
        <v>828</v>
      </c>
      <c r="D97" s="80" t="s">
        <v>32</v>
      </c>
      <c r="E97" s="80" t="s">
        <v>194</v>
      </c>
      <c r="F97" s="71">
        <v>240</v>
      </c>
      <c r="G97" s="81">
        <v>340</v>
      </c>
      <c r="H97" s="81">
        <v>40</v>
      </c>
      <c r="I97" s="81">
        <v>40</v>
      </c>
    </row>
    <row r="98" spans="1:9" ht="63.75">
      <c r="A98" s="78">
        <f t="shared" si="10"/>
        <v>90</v>
      </c>
      <c r="B98" s="88" t="s">
        <v>364</v>
      </c>
      <c r="C98" s="95">
        <v>828</v>
      </c>
      <c r="D98" s="80" t="s">
        <v>32</v>
      </c>
      <c r="E98" s="80" t="s">
        <v>240</v>
      </c>
      <c r="F98" s="95"/>
      <c r="G98" s="81">
        <f t="shared" ref="G98:I99" si="13">G99</f>
        <v>791.89499999999998</v>
      </c>
      <c r="H98" s="81">
        <f t="shared" si="13"/>
        <v>791.89499999999998</v>
      </c>
      <c r="I98" s="81">
        <f t="shared" si="13"/>
        <v>791.89499999999998</v>
      </c>
    </row>
    <row r="99" spans="1:9" ht="25.5">
      <c r="A99" s="78">
        <f t="shared" si="10"/>
        <v>91</v>
      </c>
      <c r="B99" s="88" t="s">
        <v>48</v>
      </c>
      <c r="C99" s="95">
        <v>828</v>
      </c>
      <c r="D99" s="80" t="s">
        <v>32</v>
      </c>
      <c r="E99" s="80" t="s">
        <v>240</v>
      </c>
      <c r="F99" s="95">
        <v>200</v>
      </c>
      <c r="G99" s="81">
        <f t="shared" si="13"/>
        <v>791.89499999999998</v>
      </c>
      <c r="H99" s="81">
        <f t="shared" si="13"/>
        <v>791.89499999999998</v>
      </c>
      <c r="I99" s="81">
        <f t="shared" si="13"/>
        <v>791.89499999999998</v>
      </c>
    </row>
    <row r="100" spans="1:9" ht="25.5">
      <c r="A100" s="78">
        <f t="shared" si="10"/>
        <v>92</v>
      </c>
      <c r="B100" s="88" t="s">
        <v>49</v>
      </c>
      <c r="C100" s="95">
        <v>828</v>
      </c>
      <c r="D100" s="80" t="s">
        <v>32</v>
      </c>
      <c r="E100" s="80" t="s">
        <v>240</v>
      </c>
      <c r="F100" s="95">
        <v>240</v>
      </c>
      <c r="G100" s="81">
        <v>791.89499999999998</v>
      </c>
      <c r="H100" s="81">
        <v>791.89499999999998</v>
      </c>
      <c r="I100" s="81">
        <v>791.89499999999998</v>
      </c>
    </row>
    <row r="101" spans="1:9" ht="63.75">
      <c r="A101" s="78">
        <f t="shared" si="10"/>
        <v>93</v>
      </c>
      <c r="B101" s="88" t="s">
        <v>300</v>
      </c>
      <c r="C101" s="95">
        <v>828</v>
      </c>
      <c r="D101" s="80" t="s">
        <v>32</v>
      </c>
      <c r="E101" s="80" t="s">
        <v>299</v>
      </c>
      <c r="F101" s="95"/>
      <c r="G101" s="81">
        <f>G102</f>
        <v>0</v>
      </c>
      <c r="H101" s="154">
        <v>0</v>
      </c>
      <c r="I101" s="154">
        <v>0</v>
      </c>
    </row>
    <row r="102" spans="1:9" ht="25.5">
      <c r="A102" s="78">
        <f t="shared" si="10"/>
        <v>94</v>
      </c>
      <c r="B102" s="88" t="s">
        <v>48</v>
      </c>
      <c r="C102" s="95">
        <v>828</v>
      </c>
      <c r="D102" s="80" t="s">
        <v>32</v>
      </c>
      <c r="E102" s="80" t="s">
        <v>299</v>
      </c>
      <c r="F102" s="95">
        <v>200</v>
      </c>
      <c r="G102" s="81">
        <f>G103</f>
        <v>0</v>
      </c>
      <c r="H102" s="154">
        <v>0</v>
      </c>
      <c r="I102" s="154">
        <v>0</v>
      </c>
    </row>
    <row r="103" spans="1:9" ht="25.5">
      <c r="A103" s="78">
        <f>A102+1</f>
        <v>95</v>
      </c>
      <c r="B103" s="88" t="s">
        <v>49</v>
      </c>
      <c r="C103" s="95">
        <v>828</v>
      </c>
      <c r="D103" s="80" t="s">
        <v>32</v>
      </c>
      <c r="E103" s="80" t="s">
        <v>299</v>
      </c>
      <c r="F103" s="95">
        <v>240</v>
      </c>
      <c r="G103" s="81">
        <v>0</v>
      </c>
      <c r="H103" s="154">
        <v>0</v>
      </c>
      <c r="I103" s="154">
        <v>0</v>
      </c>
    </row>
    <row r="104" spans="1:9">
      <c r="A104" s="78">
        <f t="shared" si="10"/>
        <v>96</v>
      </c>
      <c r="B104" s="88" t="s">
        <v>16</v>
      </c>
      <c r="C104" s="93">
        <v>828</v>
      </c>
      <c r="D104" s="73" t="s">
        <v>33</v>
      </c>
      <c r="E104" s="73"/>
      <c r="F104" s="93"/>
      <c r="G104" s="74">
        <f>G105</f>
        <v>20475.701000000001</v>
      </c>
      <c r="H104" s="74">
        <f t="shared" ref="G104:I106" si="14">H105</f>
        <v>2724</v>
      </c>
      <c r="I104" s="74">
        <f t="shared" si="14"/>
        <v>2739.7</v>
      </c>
    </row>
    <row r="105" spans="1:9">
      <c r="A105" s="134">
        <f t="shared" si="10"/>
        <v>97</v>
      </c>
      <c r="B105" s="130" t="s">
        <v>17</v>
      </c>
      <c r="C105" s="131">
        <v>828</v>
      </c>
      <c r="D105" s="135" t="s">
        <v>34</v>
      </c>
      <c r="E105" s="135"/>
      <c r="F105" s="131"/>
      <c r="G105" s="154">
        <f t="shared" si="14"/>
        <v>20475.701000000001</v>
      </c>
      <c r="H105" s="154">
        <f t="shared" si="14"/>
        <v>2724</v>
      </c>
      <c r="I105" s="154">
        <f t="shared" si="14"/>
        <v>2739.7</v>
      </c>
    </row>
    <row r="106" spans="1:9" ht="30.75" customHeight="1">
      <c r="A106" s="134">
        <f t="shared" si="10"/>
        <v>98</v>
      </c>
      <c r="B106" s="98" t="s">
        <v>84</v>
      </c>
      <c r="C106" s="131">
        <v>828</v>
      </c>
      <c r="D106" s="135" t="s">
        <v>34</v>
      </c>
      <c r="E106" s="135" t="s">
        <v>188</v>
      </c>
      <c r="F106" s="131"/>
      <c r="G106" s="154">
        <f t="shared" si="14"/>
        <v>20475.701000000001</v>
      </c>
      <c r="H106" s="154">
        <f t="shared" si="14"/>
        <v>2724</v>
      </c>
      <c r="I106" s="154">
        <f t="shared" si="14"/>
        <v>2739.7</v>
      </c>
    </row>
    <row r="107" spans="1:9" ht="25.5">
      <c r="A107" s="134">
        <f t="shared" si="10"/>
        <v>99</v>
      </c>
      <c r="B107" s="98" t="s">
        <v>86</v>
      </c>
      <c r="C107" s="131">
        <v>828</v>
      </c>
      <c r="D107" s="135" t="s">
        <v>34</v>
      </c>
      <c r="E107" s="135" t="s">
        <v>195</v>
      </c>
      <c r="F107" s="131"/>
      <c r="G107" s="154">
        <f>G108+G111+G114+G129+G117+G121+G123+G126+G132</f>
        <v>20475.701000000001</v>
      </c>
      <c r="H107" s="154">
        <f>H114+H108</f>
        <v>2724</v>
      </c>
      <c r="I107" s="154">
        <f>I110+I114</f>
        <v>2739.7</v>
      </c>
    </row>
    <row r="108" spans="1:9" ht="76.5">
      <c r="A108" s="134">
        <f t="shared" si="10"/>
        <v>100</v>
      </c>
      <c r="B108" s="98" t="s">
        <v>336</v>
      </c>
      <c r="C108" s="131">
        <v>828</v>
      </c>
      <c r="D108" s="135" t="s">
        <v>34</v>
      </c>
      <c r="E108" s="135" t="s">
        <v>328</v>
      </c>
      <c r="F108" s="131"/>
      <c r="G108" s="154">
        <f t="shared" ref="G108:I112" si="15">G109</f>
        <v>2075.5140000000001</v>
      </c>
      <c r="H108" s="154">
        <f>H109</f>
        <v>1648.5</v>
      </c>
      <c r="I108" s="154">
        <f>I109</f>
        <v>1664.2</v>
      </c>
    </row>
    <row r="109" spans="1:9" ht="25.5">
      <c r="A109" s="134">
        <f t="shared" si="10"/>
        <v>101</v>
      </c>
      <c r="B109" s="98" t="s">
        <v>48</v>
      </c>
      <c r="C109" s="131">
        <v>828</v>
      </c>
      <c r="D109" s="135" t="s">
        <v>34</v>
      </c>
      <c r="E109" s="135" t="s">
        <v>328</v>
      </c>
      <c r="F109" s="155">
        <v>200</v>
      </c>
      <c r="G109" s="154">
        <f t="shared" si="15"/>
        <v>2075.5140000000001</v>
      </c>
      <c r="H109" s="154">
        <f t="shared" si="15"/>
        <v>1648.5</v>
      </c>
      <c r="I109" s="154">
        <f t="shared" si="15"/>
        <v>1664.2</v>
      </c>
    </row>
    <row r="110" spans="1:9" ht="25.5">
      <c r="A110" s="134">
        <f t="shared" si="10"/>
        <v>102</v>
      </c>
      <c r="B110" s="98" t="s">
        <v>49</v>
      </c>
      <c r="C110" s="131">
        <v>828</v>
      </c>
      <c r="D110" s="135" t="s">
        <v>34</v>
      </c>
      <c r="E110" s="135" t="s">
        <v>328</v>
      </c>
      <c r="F110" s="155">
        <v>240</v>
      </c>
      <c r="G110" s="154">
        <v>2075.5140000000001</v>
      </c>
      <c r="H110" s="154">
        <v>1648.5</v>
      </c>
      <c r="I110" s="154">
        <v>1664.2</v>
      </c>
    </row>
    <row r="111" spans="1:9" ht="76.5">
      <c r="A111" s="134">
        <f t="shared" si="10"/>
        <v>103</v>
      </c>
      <c r="B111" s="98" t="s">
        <v>337</v>
      </c>
      <c r="C111" s="131">
        <v>828</v>
      </c>
      <c r="D111" s="135" t="s">
        <v>34</v>
      </c>
      <c r="E111" s="135" t="s">
        <v>338</v>
      </c>
      <c r="F111" s="131"/>
      <c r="G111" s="154">
        <f t="shared" si="15"/>
        <v>300</v>
      </c>
      <c r="H111" s="154">
        <f>H112</f>
        <v>0</v>
      </c>
      <c r="I111" s="154">
        <f>I112</f>
        <v>0</v>
      </c>
    </row>
    <row r="112" spans="1:9" ht="25.5">
      <c r="A112" s="134">
        <f t="shared" si="10"/>
        <v>104</v>
      </c>
      <c r="B112" s="98" t="s">
        <v>48</v>
      </c>
      <c r="C112" s="131">
        <v>828</v>
      </c>
      <c r="D112" s="135" t="s">
        <v>34</v>
      </c>
      <c r="E112" s="135" t="s">
        <v>338</v>
      </c>
      <c r="F112" s="155">
        <v>200</v>
      </c>
      <c r="G112" s="154">
        <f t="shared" si="15"/>
        <v>300</v>
      </c>
      <c r="H112" s="154">
        <f t="shared" si="15"/>
        <v>0</v>
      </c>
      <c r="I112" s="154">
        <f t="shared" si="15"/>
        <v>0</v>
      </c>
    </row>
    <row r="113" spans="1:9" ht="25.5">
      <c r="A113" s="134">
        <f t="shared" si="10"/>
        <v>105</v>
      </c>
      <c r="B113" s="98" t="s">
        <v>49</v>
      </c>
      <c r="C113" s="131">
        <v>828</v>
      </c>
      <c r="D113" s="135" t="s">
        <v>34</v>
      </c>
      <c r="E113" s="135" t="s">
        <v>338</v>
      </c>
      <c r="F113" s="155">
        <v>240</v>
      </c>
      <c r="G113" s="154">
        <v>300</v>
      </c>
      <c r="H113" s="154">
        <v>0</v>
      </c>
      <c r="I113" s="154">
        <v>0</v>
      </c>
    </row>
    <row r="114" spans="1:9" ht="90">
      <c r="A114" s="134">
        <f t="shared" si="10"/>
        <v>106</v>
      </c>
      <c r="B114" s="156" t="s">
        <v>339</v>
      </c>
      <c r="C114" s="131">
        <v>828</v>
      </c>
      <c r="D114" s="135" t="s">
        <v>34</v>
      </c>
      <c r="E114" s="135" t="s">
        <v>335</v>
      </c>
      <c r="F114" s="155"/>
      <c r="G114" s="154">
        <f t="shared" ref="G114:I115" si="16">G115</f>
        <v>1075.5</v>
      </c>
      <c r="H114" s="154">
        <f t="shared" si="16"/>
        <v>1075.5</v>
      </c>
      <c r="I114" s="154">
        <f t="shared" si="16"/>
        <v>1075.5</v>
      </c>
    </row>
    <row r="115" spans="1:9" ht="25.5">
      <c r="A115" s="134">
        <f t="shared" si="10"/>
        <v>107</v>
      </c>
      <c r="B115" s="98" t="s">
        <v>48</v>
      </c>
      <c r="C115" s="131">
        <v>828</v>
      </c>
      <c r="D115" s="135" t="s">
        <v>34</v>
      </c>
      <c r="E115" s="135" t="s">
        <v>335</v>
      </c>
      <c r="F115" s="131">
        <v>200</v>
      </c>
      <c r="G115" s="154">
        <f t="shared" si="16"/>
        <v>1075.5</v>
      </c>
      <c r="H115" s="154">
        <f t="shared" si="16"/>
        <v>1075.5</v>
      </c>
      <c r="I115" s="154">
        <f t="shared" si="16"/>
        <v>1075.5</v>
      </c>
    </row>
    <row r="116" spans="1:9" ht="25.5">
      <c r="A116" s="134">
        <f t="shared" si="10"/>
        <v>108</v>
      </c>
      <c r="B116" s="98" t="s">
        <v>49</v>
      </c>
      <c r="C116" s="131">
        <v>828</v>
      </c>
      <c r="D116" s="135" t="s">
        <v>34</v>
      </c>
      <c r="E116" s="135" t="s">
        <v>335</v>
      </c>
      <c r="F116" s="131">
        <v>240</v>
      </c>
      <c r="G116" s="154">
        <v>1075.5</v>
      </c>
      <c r="H116" s="154">
        <v>1075.5</v>
      </c>
      <c r="I116" s="154">
        <v>1075.5</v>
      </c>
    </row>
    <row r="117" spans="1:9" ht="94.5" customHeight="1">
      <c r="A117" s="134">
        <f t="shared" si="10"/>
        <v>109</v>
      </c>
      <c r="B117" s="98" t="s">
        <v>377</v>
      </c>
      <c r="C117" s="131">
        <v>828</v>
      </c>
      <c r="D117" s="135" t="s">
        <v>34</v>
      </c>
      <c r="E117" s="135" t="s">
        <v>378</v>
      </c>
      <c r="F117" s="131">
        <v>240</v>
      </c>
      <c r="G117" s="154">
        <v>1.077</v>
      </c>
      <c r="H117" s="154">
        <v>0</v>
      </c>
      <c r="I117" s="154">
        <v>0</v>
      </c>
    </row>
    <row r="118" spans="1:9" ht="25.5" customHeight="1">
      <c r="A118" s="134">
        <f t="shared" si="10"/>
        <v>110</v>
      </c>
      <c r="B118" s="98" t="s">
        <v>48</v>
      </c>
      <c r="C118" s="131">
        <v>828</v>
      </c>
      <c r="D118" s="135" t="s">
        <v>34</v>
      </c>
      <c r="E118" s="135" t="s">
        <v>378</v>
      </c>
      <c r="F118" s="131">
        <v>200</v>
      </c>
      <c r="G118" s="154">
        <v>1.077</v>
      </c>
      <c r="H118" s="154">
        <v>0</v>
      </c>
      <c r="I118" s="154">
        <v>0</v>
      </c>
    </row>
    <row r="119" spans="1:9" ht="25.5" customHeight="1">
      <c r="A119" s="134">
        <f t="shared" si="10"/>
        <v>111</v>
      </c>
      <c r="B119" s="98" t="s">
        <v>49</v>
      </c>
      <c r="C119" s="131">
        <v>828</v>
      </c>
      <c r="D119" s="135" t="s">
        <v>34</v>
      </c>
      <c r="E119" s="135" t="s">
        <v>378</v>
      </c>
      <c r="F119" s="131">
        <v>240</v>
      </c>
      <c r="G119" s="154">
        <v>1.077</v>
      </c>
      <c r="H119" s="154">
        <v>0</v>
      </c>
      <c r="I119" s="154">
        <v>0</v>
      </c>
    </row>
    <row r="120" spans="1:9" ht="64.5" customHeight="1">
      <c r="A120" s="134">
        <f t="shared" si="10"/>
        <v>112</v>
      </c>
      <c r="B120" s="98" t="s">
        <v>379</v>
      </c>
      <c r="C120" s="131">
        <v>828</v>
      </c>
      <c r="D120" s="135" t="s">
        <v>34</v>
      </c>
      <c r="E120" s="135" t="s">
        <v>380</v>
      </c>
      <c r="F120" s="131"/>
      <c r="G120" s="154">
        <v>10887.4</v>
      </c>
      <c r="H120" s="154">
        <v>0</v>
      </c>
      <c r="I120" s="154">
        <v>0</v>
      </c>
    </row>
    <row r="121" spans="1:9" ht="25.5" customHeight="1">
      <c r="A121" s="134">
        <f t="shared" si="10"/>
        <v>113</v>
      </c>
      <c r="B121" s="98" t="s">
        <v>48</v>
      </c>
      <c r="C121" s="131">
        <v>828</v>
      </c>
      <c r="D121" s="135" t="s">
        <v>34</v>
      </c>
      <c r="E121" s="135" t="s">
        <v>380</v>
      </c>
      <c r="F121" s="131">
        <v>200</v>
      </c>
      <c r="G121" s="154">
        <v>10887.4</v>
      </c>
      <c r="H121" s="154">
        <v>0</v>
      </c>
      <c r="I121" s="154">
        <v>0</v>
      </c>
    </row>
    <row r="122" spans="1:9" ht="25.5" customHeight="1">
      <c r="A122" s="134">
        <f t="shared" si="10"/>
        <v>114</v>
      </c>
      <c r="B122" s="98" t="s">
        <v>49</v>
      </c>
      <c r="C122" s="131">
        <v>828</v>
      </c>
      <c r="D122" s="135" t="s">
        <v>34</v>
      </c>
      <c r="E122" s="135" t="s">
        <v>380</v>
      </c>
      <c r="F122" s="131">
        <v>240</v>
      </c>
      <c r="G122" s="154">
        <v>10887.4</v>
      </c>
      <c r="H122" s="154">
        <v>0</v>
      </c>
      <c r="I122" s="154">
        <v>0</v>
      </c>
    </row>
    <row r="123" spans="1:9" ht="92.25" customHeight="1">
      <c r="A123" s="134">
        <f t="shared" si="10"/>
        <v>115</v>
      </c>
      <c r="B123" s="98" t="s">
        <v>381</v>
      </c>
      <c r="C123" s="131">
        <v>828</v>
      </c>
      <c r="D123" s="135" t="s">
        <v>34</v>
      </c>
      <c r="E123" s="135" t="s">
        <v>382</v>
      </c>
      <c r="F123" s="131"/>
      <c r="G123" s="154">
        <v>110.872</v>
      </c>
      <c r="H123" s="154">
        <v>0</v>
      </c>
      <c r="I123" s="154">
        <v>0</v>
      </c>
    </row>
    <row r="124" spans="1:9" ht="25.5" customHeight="1">
      <c r="A124" s="134">
        <f t="shared" si="10"/>
        <v>116</v>
      </c>
      <c r="B124" s="98" t="s">
        <v>48</v>
      </c>
      <c r="C124" s="131">
        <v>828</v>
      </c>
      <c r="D124" s="135" t="s">
        <v>34</v>
      </c>
      <c r="E124" s="135" t="s">
        <v>382</v>
      </c>
      <c r="F124" s="131">
        <v>200</v>
      </c>
      <c r="G124" s="154">
        <v>110.872</v>
      </c>
      <c r="H124" s="154">
        <v>0</v>
      </c>
      <c r="I124" s="154">
        <v>0</v>
      </c>
    </row>
    <row r="125" spans="1:9" ht="25.5" customHeight="1">
      <c r="A125" s="134">
        <f t="shared" si="10"/>
        <v>117</v>
      </c>
      <c r="B125" s="98" t="s">
        <v>49</v>
      </c>
      <c r="C125" s="131">
        <v>828</v>
      </c>
      <c r="D125" s="135" t="s">
        <v>34</v>
      </c>
      <c r="E125" s="135" t="s">
        <v>382</v>
      </c>
      <c r="F125" s="131">
        <v>240</v>
      </c>
      <c r="G125" s="154">
        <v>110.872</v>
      </c>
      <c r="H125" s="154">
        <v>0</v>
      </c>
      <c r="I125" s="154">
        <v>0</v>
      </c>
    </row>
    <row r="126" spans="1:9" ht="66.75" customHeight="1">
      <c r="A126" s="134">
        <f t="shared" si="10"/>
        <v>118</v>
      </c>
      <c r="B126" s="98" t="s">
        <v>383</v>
      </c>
      <c r="C126" s="131">
        <v>828</v>
      </c>
      <c r="D126" s="135" t="s">
        <v>34</v>
      </c>
      <c r="E126" s="135" t="s">
        <v>384</v>
      </c>
      <c r="F126" s="131"/>
      <c r="G126" s="154">
        <f>G127</f>
        <v>113.83</v>
      </c>
      <c r="H126" s="154"/>
      <c r="I126" s="154"/>
    </row>
    <row r="127" spans="1:9" ht="25.5" customHeight="1">
      <c r="A127" s="134">
        <f t="shared" si="10"/>
        <v>119</v>
      </c>
      <c r="B127" s="98" t="s">
        <v>48</v>
      </c>
      <c r="C127" s="131">
        <v>828</v>
      </c>
      <c r="D127" s="135" t="s">
        <v>34</v>
      </c>
      <c r="E127" s="135" t="s">
        <v>384</v>
      </c>
      <c r="F127" s="131">
        <v>200</v>
      </c>
      <c r="G127" s="154">
        <f>G128</f>
        <v>113.83</v>
      </c>
      <c r="H127" s="154"/>
      <c r="I127" s="154"/>
    </row>
    <row r="128" spans="1:9" ht="25.5" customHeight="1">
      <c r="A128" s="134">
        <f t="shared" si="10"/>
        <v>120</v>
      </c>
      <c r="B128" s="98" t="s">
        <v>49</v>
      </c>
      <c r="C128" s="131">
        <v>828</v>
      </c>
      <c r="D128" s="135" t="s">
        <v>34</v>
      </c>
      <c r="E128" s="135" t="s">
        <v>384</v>
      </c>
      <c r="F128" s="131">
        <v>240</v>
      </c>
      <c r="G128" s="154">
        <v>113.83</v>
      </c>
      <c r="H128" s="154"/>
      <c r="I128" s="154"/>
    </row>
    <row r="129" spans="1:9" ht="86.25" customHeight="1">
      <c r="A129" s="134">
        <f t="shared" si="10"/>
        <v>121</v>
      </c>
      <c r="B129" s="157" t="s">
        <v>363</v>
      </c>
      <c r="C129" s="131">
        <v>828</v>
      </c>
      <c r="D129" s="135" t="s">
        <v>34</v>
      </c>
      <c r="E129" s="135" t="s">
        <v>361</v>
      </c>
      <c r="F129" s="131"/>
      <c r="G129" s="154">
        <f>G130</f>
        <v>5577.35</v>
      </c>
      <c r="H129" s="154">
        <v>0</v>
      </c>
      <c r="I129" s="154">
        <v>0</v>
      </c>
    </row>
    <row r="130" spans="1:9" ht="25.5">
      <c r="A130" s="134">
        <f t="shared" si="10"/>
        <v>122</v>
      </c>
      <c r="B130" s="98" t="s">
        <v>48</v>
      </c>
      <c r="C130" s="131">
        <v>828</v>
      </c>
      <c r="D130" s="135" t="s">
        <v>34</v>
      </c>
      <c r="E130" s="135" t="s">
        <v>361</v>
      </c>
      <c r="F130" s="131">
        <v>200</v>
      </c>
      <c r="G130" s="154">
        <f>G131</f>
        <v>5577.35</v>
      </c>
      <c r="H130" s="154">
        <v>0</v>
      </c>
      <c r="I130" s="154">
        <v>0</v>
      </c>
    </row>
    <row r="131" spans="1:9" ht="25.5">
      <c r="A131" s="134">
        <f t="shared" si="10"/>
        <v>123</v>
      </c>
      <c r="B131" s="98" t="s">
        <v>49</v>
      </c>
      <c r="C131" s="131">
        <v>828</v>
      </c>
      <c r="D131" s="135" t="s">
        <v>34</v>
      </c>
      <c r="E131" s="135" t="s">
        <v>361</v>
      </c>
      <c r="F131" s="131">
        <v>240</v>
      </c>
      <c r="G131" s="154">
        <v>5577.35</v>
      </c>
      <c r="H131" s="154">
        <v>0</v>
      </c>
      <c r="I131" s="154">
        <v>0</v>
      </c>
    </row>
    <row r="132" spans="1:9" ht="82.5" customHeight="1">
      <c r="A132" s="134">
        <f t="shared" si="10"/>
        <v>124</v>
      </c>
      <c r="B132" s="98" t="s">
        <v>385</v>
      </c>
      <c r="C132" s="131">
        <v>828</v>
      </c>
      <c r="D132" s="135" t="s">
        <v>34</v>
      </c>
      <c r="E132" s="135" t="s">
        <v>386</v>
      </c>
      <c r="F132" s="131"/>
      <c r="G132" s="154">
        <f>G133</f>
        <v>334.15800000000002</v>
      </c>
      <c r="H132" s="154">
        <v>0</v>
      </c>
      <c r="I132" s="154">
        <v>0</v>
      </c>
    </row>
    <row r="133" spans="1:9" ht="25.5">
      <c r="A133" s="134">
        <f t="shared" si="10"/>
        <v>125</v>
      </c>
      <c r="B133" s="98" t="s">
        <v>48</v>
      </c>
      <c r="C133" s="131">
        <v>828</v>
      </c>
      <c r="D133" s="135" t="s">
        <v>34</v>
      </c>
      <c r="E133" s="135" t="s">
        <v>386</v>
      </c>
      <c r="F133" s="131">
        <v>200</v>
      </c>
      <c r="G133" s="154">
        <f>G134</f>
        <v>334.15800000000002</v>
      </c>
      <c r="H133" s="154">
        <v>0</v>
      </c>
      <c r="I133" s="154">
        <v>0</v>
      </c>
    </row>
    <row r="134" spans="1:9" ht="25.5">
      <c r="A134" s="134">
        <f t="shared" si="10"/>
        <v>126</v>
      </c>
      <c r="B134" s="98" t="s">
        <v>49</v>
      </c>
      <c r="C134" s="131">
        <v>828</v>
      </c>
      <c r="D134" s="135" t="s">
        <v>34</v>
      </c>
      <c r="E134" s="135" t="s">
        <v>386</v>
      </c>
      <c r="F134" s="131">
        <v>240</v>
      </c>
      <c r="G134" s="154">
        <v>334.15800000000002</v>
      </c>
      <c r="H134" s="154">
        <v>0</v>
      </c>
      <c r="I134" s="154">
        <v>0</v>
      </c>
    </row>
    <row r="135" spans="1:9">
      <c r="A135" s="134">
        <f t="shared" si="10"/>
        <v>127</v>
      </c>
      <c r="B135" s="98" t="s">
        <v>53</v>
      </c>
      <c r="C135" s="158">
        <v>828</v>
      </c>
      <c r="D135" s="132" t="s">
        <v>35</v>
      </c>
      <c r="E135" s="135"/>
      <c r="F135" s="155"/>
      <c r="G135" s="159">
        <f>+G148+G160+G136</f>
        <v>22526.397000000001</v>
      </c>
      <c r="H135" s="159">
        <f>H148+H160+H136</f>
        <v>2260.7000000000003</v>
      </c>
      <c r="I135" s="159">
        <f>I148+I160+I136</f>
        <v>3041.2000000000003</v>
      </c>
    </row>
    <row r="136" spans="1:9">
      <c r="A136" s="134">
        <f t="shared" si="10"/>
        <v>128</v>
      </c>
      <c r="B136" s="130" t="s">
        <v>105</v>
      </c>
      <c r="C136" s="158">
        <v>828</v>
      </c>
      <c r="D136" s="132" t="s">
        <v>106</v>
      </c>
      <c r="E136" s="135"/>
      <c r="F136" s="155"/>
      <c r="G136" s="154">
        <f t="shared" ref="G136:I140" si="17">G137</f>
        <v>684.23599999999999</v>
      </c>
      <c r="H136" s="154">
        <f t="shared" si="17"/>
        <v>60</v>
      </c>
      <c r="I136" s="154">
        <f t="shared" si="17"/>
        <v>60</v>
      </c>
    </row>
    <row r="137" spans="1:9" ht="25.5">
      <c r="A137" s="134">
        <f t="shared" si="10"/>
        <v>129</v>
      </c>
      <c r="B137" s="130" t="s">
        <v>46</v>
      </c>
      <c r="C137" s="158">
        <v>828</v>
      </c>
      <c r="D137" s="132" t="s">
        <v>106</v>
      </c>
      <c r="E137" s="135" t="s">
        <v>182</v>
      </c>
      <c r="F137" s="155"/>
      <c r="G137" s="154">
        <f t="shared" si="17"/>
        <v>684.23599999999999</v>
      </c>
      <c r="H137" s="154">
        <f t="shared" si="17"/>
        <v>60</v>
      </c>
      <c r="I137" s="154">
        <f>I138</f>
        <v>60</v>
      </c>
    </row>
    <row r="138" spans="1:9" ht="25.5">
      <c r="A138" s="134">
        <f t="shared" si="10"/>
        <v>130</v>
      </c>
      <c r="B138" s="98" t="s">
        <v>75</v>
      </c>
      <c r="C138" s="131">
        <v>828</v>
      </c>
      <c r="D138" s="135" t="s">
        <v>106</v>
      </c>
      <c r="E138" s="135" t="s">
        <v>183</v>
      </c>
      <c r="F138" s="155"/>
      <c r="G138" s="154">
        <f>G139+G142+G145</f>
        <v>684.23599999999999</v>
      </c>
      <c r="H138" s="154">
        <f t="shared" si="17"/>
        <v>60</v>
      </c>
      <c r="I138" s="154">
        <f t="shared" si="17"/>
        <v>60</v>
      </c>
    </row>
    <row r="139" spans="1:9" ht="38.25">
      <c r="A139" s="134">
        <f t="shared" si="10"/>
        <v>131</v>
      </c>
      <c r="B139" s="98" t="s">
        <v>173</v>
      </c>
      <c r="C139" s="131">
        <v>828</v>
      </c>
      <c r="D139" s="135" t="s">
        <v>106</v>
      </c>
      <c r="E139" s="135" t="s">
        <v>196</v>
      </c>
      <c r="F139" s="155"/>
      <c r="G139" s="154">
        <f t="shared" si="17"/>
        <v>69.986000000000004</v>
      </c>
      <c r="H139" s="154">
        <f t="shared" si="17"/>
        <v>60</v>
      </c>
      <c r="I139" s="154">
        <f t="shared" si="17"/>
        <v>60</v>
      </c>
    </row>
    <row r="140" spans="1:9" ht="25.5">
      <c r="A140" s="134">
        <f t="shared" si="10"/>
        <v>132</v>
      </c>
      <c r="B140" s="98" t="s">
        <v>48</v>
      </c>
      <c r="C140" s="131">
        <v>828</v>
      </c>
      <c r="D140" s="135" t="s">
        <v>106</v>
      </c>
      <c r="E140" s="135" t="s">
        <v>196</v>
      </c>
      <c r="F140" s="155">
        <v>200</v>
      </c>
      <c r="G140" s="154">
        <f t="shared" si="17"/>
        <v>69.986000000000004</v>
      </c>
      <c r="H140" s="154">
        <f t="shared" si="17"/>
        <v>60</v>
      </c>
      <c r="I140" s="154">
        <f t="shared" si="17"/>
        <v>60</v>
      </c>
    </row>
    <row r="141" spans="1:9" ht="25.5">
      <c r="A141" s="134">
        <f t="shared" si="10"/>
        <v>133</v>
      </c>
      <c r="B141" s="98" t="s">
        <v>49</v>
      </c>
      <c r="C141" s="131">
        <v>828</v>
      </c>
      <c r="D141" s="135" t="s">
        <v>106</v>
      </c>
      <c r="E141" s="135" t="s">
        <v>196</v>
      </c>
      <c r="F141" s="155">
        <v>240</v>
      </c>
      <c r="G141" s="154">
        <v>69.986000000000004</v>
      </c>
      <c r="H141" s="154">
        <v>60</v>
      </c>
      <c r="I141" s="154">
        <v>60</v>
      </c>
    </row>
    <row r="142" spans="1:9" ht="38.25">
      <c r="A142" s="134">
        <f t="shared" si="10"/>
        <v>134</v>
      </c>
      <c r="B142" s="98" t="s">
        <v>389</v>
      </c>
      <c r="C142" s="131">
        <v>828</v>
      </c>
      <c r="D142" s="135" t="s">
        <v>106</v>
      </c>
      <c r="E142" s="135" t="s">
        <v>390</v>
      </c>
      <c r="F142" s="155"/>
      <c r="G142" s="154">
        <f>G143</f>
        <v>600</v>
      </c>
      <c r="H142" s="154">
        <v>0</v>
      </c>
      <c r="I142" s="154">
        <v>0</v>
      </c>
    </row>
    <row r="143" spans="1:9" ht="25.5">
      <c r="A143" s="134">
        <f t="shared" si="10"/>
        <v>135</v>
      </c>
      <c r="B143" s="98" t="s">
        <v>48</v>
      </c>
      <c r="C143" s="131">
        <v>828</v>
      </c>
      <c r="D143" s="135" t="s">
        <v>106</v>
      </c>
      <c r="E143" s="135" t="s">
        <v>390</v>
      </c>
      <c r="F143" s="155">
        <v>200</v>
      </c>
      <c r="G143" s="154">
        <f>G144</f>
        <v>600</v>
      </c>
      <c r="H143" s="154">
        <v>0</v>
      </c>
      <c r="I143" s="154">
        <v>0</v>
      </c>
    </row>
    <row r="144" spans="1:9" ht="25.5">
      <c r="A144" s="134">
        <f t="shared" si="10"/>
        <v>136</v>
      </c>
      <c r="B144" s="98" t="s">
        <v>49</v>
      </c>
      <c r="C144" s="131">
        <v>828</v>
      </c>
      <c r="D144" s="135" t="s">
        <v>106</v>
      </c>
      <c r="E144" s="135" t="s">
        <v>390</v>
      </c>
      <c r="F144" s="155">
        <v>240</v>
      </c>
      <c r="G144" s="154">
        <v>600</v>
      </c>
      <c r="H144" s="154">
        <v>0</v>
      </c>
      <c r="I144" s="154">
        <v>0</v>
      </c>
    </row>
    <row r="145" spans="1:9" ht="63.75">
      <c r="A145" s="134">
        <f t="shared" si="10"/>
        <v>137</v>
      </c>
      <c r="B145" s="176" t="s">
        <v>387</v>
      </c>
      <c r="C145" s="131">
        <v>828</v>
      </c>
      <c r="D145" s="135" t="s">
        <v>106</v>
      </c>
      <c r="E145" s="135" t="s">
        <v>388</v>
      </c>
      <c r="F145" s="155"/>
      <c r="G145" s="154">
        <f>G146</f>
        <v>14.25</v>
      </c>
      <c r="H145" s="154">
        <v>0</v>
      </c>
      <c r="I145" s="154">
        <v>0</v>
      </c>
    </row>
    <row r="146" spans="1:9" ht="25.5">
      <c r="A146" s="134">
        <f t="shared" si="10"/>
        <v>138</v>
      </c>
      <c r="B146" s="98" t="s">
        <v>48</v>
      </c>
      <c r="C146" s="131">
        <v>828</v>
      </c>
      <c r="D146" s="135" t="s">
        <v>106</v>
      </c>
      <c r="E146" s="135" t="s">
        <v>388</v>
      </c>
      <c r="F146" s="155">
        <v>200</v>
      </c>
      <c r="G146" s="154">
        <f>G147</f>
        <v>14.25</v>
      </c>
      <c r="H146" s="154">
        <v>0</v>
      </c>
      <c r="I146" s="154">
        <v>0</v>
      </c>
    </row>
    <row r="147" spans="1:9" ht="25.5">
      <c r="A147" s="134">
        <f t="shared" si="10"/>
        <v>139</v>
      </c>
      <c r="B147" s="98" t="s">
        <v>49</v>
      </c>
      <c r="C147" s="131">
        <v>828</v>
      </c>
      <c r="D147" s="135" t="s">
        <v>106</v>
      </c>
      <c r="E147" s="135" t="s">
        <v>388</v>
      </c>
      <c r="F147" s="155">
        <v>240</v>
      </c>
      <c r="G147" s="154">
        <v>14.25</v>
      </c>
      <c r="H147" s="154">
        <v>0</v>
      </c>
      <c r="I147" s="154">
        <v>0</v>
      </c>
    </row>
    <row r="148" spans="1:9">
      <c r="A148" s="134">
        <f t="shared" si="10"/>
        <v>140</v>
      </c>
      <c r="B148" s="130" t="s">
        <v>19</v>
      </c>
      <c r="C148" s="131">
        <v>828</v>
      </c>
      <c r="D148" s="135" t="s">
        <v>36</v>
      </c>
      <c r="E148" s="135"/>
      <c r="F148" s="155"/>
      <c r="G148" s="159">
        <f>G149</f>
        <v>16897.751</v>
      </c>
      <c r="H148" s="159">
        <f>H154</f>
        <v>100</v>
      </c>
      <c r="I148" s="159">
        <f>I154</f>
        <v>100</v>
      </c>
    </row>
    <row r="149" spans="1:9" ht="38.25">
      <c r="A149" s="134">
        <f t="shared" si="10"/>
        <v>141</v>
      </c>
      <c r="B149" s="98" t="s">
        <v>84</v>
      </c>
      <c r="C149" s="131">
        <v>828</v>
      </c>
      <c r="D149" s="135" t="s">
        <v>36</v>
      </c>
      <c r="E149" s="135" t="s">
        <v>188</v>
      </c>
      <c r="F149" s="155"/>
      <c r="G149" s="154">
        <f t="shared" ref="G149:I149" si="18">G150</f>
        <v>16897.751</v>
      </c>
      <c r="H149" s="154">
        <f>H150</f>
        <v>100</v>
      </c>
      <c r="I149" s="154">
        <f t="shared" si="18"/>
        <v>100</v>
      </c>
    </row>
    <row r="150" spans="1:9" ht="51">
      <c r="A150" s="134">
        <f t="shared" si="10"/>
        <v>142</v>
      </c>
      <c r="B150" s="98" t="s">
        <v>87</v>
      </c>
      <c r="C150" s="131">
        <v>828</v>
      </c>
      <c r="D150" s="135" t="s">
        <v>36</v>
      </c>
      <c r="E150" s="135" t="s">
        <v>197</v>
      </c>
      <c r="F150" s="155"/>
      <c r="G150" s="154">
        <f>G154+G157+G151</f>
        <v>16897.751</v>
      </c>
      <c r="H150" s="154">
        <f>H154</f>
        <v>100</v>
      </c>
      <c r="I150" s="154">
        <f>I154</f>
        <v>100</v>
      </c>
    </row>
    <row r="151" spans="1:9" ht="114.75">
      <c r="A151" s="134">
        <f t="shared" si="10"/>
        <v>143</v>
      </c>
      <c r="B151" s="88" t="s">
        <v>391</v>
      </c>
      <c r="C151" s="95">
        <v>828</v>
      </c>
      <c r="D151" s="80" t="s">
        <v>36</v>
      </c>
      <c r="E151" s="80" t="s">
        <v>392</v>
      </c>
      <c r="F151" s="71"/>
      <c r="G151" s="81">
        <f>G152</f>
        <v>6570</v>
      </c>
      <c r="H151" s="154"/>
      <c r="I151" s="154"/>
    </row>
    <row r="152" spans="1:9" ht="25.5">
      <c r="A152" s="134">
        <f t="shared" si="10"/>
        <v>144</v>
      </c>
      <c r="B152" s="88" t="s">
        <v>393</v>
      </c>
      <c r="C152" s="95">
        <v>828</v>
      </c>
      <c r="D152" s="80" t="s">
        <v>36</v>
      </c>
      <c r="E152" s="80" t="s">
        <v>392</v>
      </c>
      <c r="F152" s="71">
        <v>500</v>
      </c>
      <c r="G152" s="81">
        <f>G153</f>
        <v>6570</v>
      </c>
      <c r="H152" s="154"/>
      <c r="I152" s="154"/>
    </row>
    <row r="153" spans="1:9" ht="38.25">
      <c r="A153" s="134">
        <f t="shared" si="10"/>
        <v>145</v>
      </c>
      <c r="B153" s="88" t="s">
        <v>394</v>
      </c>
      <c r="C153" s="95">
        <v>828</v>
      </c>
      <c r="D153" s="80" t="s">
        <v>36</v>
      </c>
      <c r="E153" s="80" t="s">
        <v>392</v>
      </c>
      <c r="F153" s="71">
        <v>540</v>
      </c>
      <c r="G153" s="81">
        <v>6570</v>
      </c>
      <c r="H153" s="154"/>
      <c r="I153" s="154"/>
    </row>
    <row r="154" spans="1:9" ht="79.5" customHeight="1">
      <c r="A154" s="134">
        <f t="shared" si="10"/>
        <v>146</v>
      </c>
      <c r="B154" s="88" t="s">
        <v>88</v>
      </c>
      <c r="C154" s="95">
        <v>828</v>
      </c>
      <c r="D154" s="80" t="s">
        <v>36</v>
      </c>
      <c r="E154" s="80" t="s">
        <v>198</v>
      </c>
      <c r="F154" s="71"/>
      <c r="G154" s="81">
        <f>G155</f>
        <v>600</v>
      </c>
      <c r="H154" s="81">
        <f t="shared" ref="H154:I155" si="19">H155</f>
        <v>100</v>
      </c>
      <c r="I154" s="81">
        <f t="shared" si="19"/>
        <v>100</v>
      </c>
    </row>
    <row r="155" spans="1:9" ht="25.5">
      <c r="A155" s="134">
        <f t="shared" si="10"/>
        <v>147</v>
      </c>
      <c r="B155" s="88" t="s">
        <v>48</v>
      </c>
      <c r="C155" s="95">
        <v>828</v>
      </c>
      <c r="D155" s="80" t="s">
        <v>36</v>
      </c>
      <c r="E155" s="80" t="s">
        <v>198</v>
      </c>
      <c r="F155" s="71">
        <v>200</v>
      </c>
      <c r="G155" s="81">
        <f>G156</f>
        <v>600</v>
      </c>
      <c r="H155" s="81">
        <f t="shared" si="19"/>
        <v>100</v>
      </c>
      <c r="I155" s="81">
        <f t="shared" si="19"/>
        <v>100</v>
      </c>
    </row>
    <row r="156" spans="1:9" ht="25.5">
      <c r="A156" s="134">
        <f t="shared" si="10"/>
        <v>148</v>
      </c>
      <c r="B156" s="88" t="s">
        <v>49</v>
      </c>
      <c r="C156" s="95">
        <v>828</v>
      </c>
      <c r="D156" s="80" t="s">
        <v>36</v>
      </c>
      <c r="E156" s="80" t="s">
        <v>198</v>
      </c>
      <c r="F156" s="71">
        <v>240</v>
      </c>
      <c r="G156" s="81">
        <v>600</v>
      </c>
      <c r="H156" s="81">
        <v>100</v>
      </c>
      <c r="I156" s="81">
        <v>100</v>
      </c>
    </row>
    <row r="157" spans="1:9" ht="106.5" customHeight="1">
      <c r="A157" s="134">
        <f t="shared" si="10"/>
        <v>149</v>
      </c>
      <c r="B157" s="88" t="s">
        <v>352</v>
      </c>
      <c r="C157" s="95">
        <v>828</v>
      </c>
      <c r="D157" s="80" t="s">
        <v>36</v>
      </c>
      <c r="E157" s="80" t="s">
        <v>353</v>
      </c>
      <c r="F157" s="71"/>
      <c r="G157" s="81">
        <f>G158</f>
        <v>9727.7510000000002</v>
      </c>
      <c r="H157" s="81">
        <v>0</v>
      </c>
      <c r="I157" s="81">
        <v>0</v>
      </c>
    </row>
    <row r="158" spans="1:9" ht="25.5">
      <c r="A158" s="134">
        <f t="shared" si="10"/>
        <v>150</v>
      </c>
      <c r="B158" s="88" t="s">
        <v>48</v>
      </c>
      <c r="C158" s="95">
        <v>828</v>
      </c>
      <c r="D158" s="80" t="s">
        <v>36</v>
      </c>
      <c r="E158" s="80" t="s">
        <v>353</v>
      </c>
      <c r="F158" s="71">
        <v>200</v>
      </c>
      <c r="G158" s="81">
        <f>G159</f>
        <v>9727.7510000000002</v>
      </c>
      <c r="H158" s="81">
        <v>0</v>
      </c>
      <c r="I158" s="81">
        <v>0</v>
      </c>
    </row>
    <row r="159" spans="1:9" ht="25.5">
      <c r="A159" s="134">
        <f t="shared" si="10"/>
        <v>151</v>
      </c>
      <c r="B159" s="88" t="s">
        <v>49</v>
      </c>
      <c r="C159" s="95">
        <v>828</v>
      </c>
      <c r="D159" s="80" t="s">
        <v>36</v>
      </c>
      <c r="E159" s="80" t="s">
        <v>353</v>
      </c>
      <c r="F159" s="71">
        <v>240</v>
      </c>
      <c r="G159" s="81">
        <v>9727.7510000000002</v>
      </c>
      <c r="H159" s="81">
        <v>0</v>
      </c>
      <c r="I159" s="81">
        <v>0</v>
      </c>
    </row>
    <row r="160" spans="1:9">
      <c r="A160" s="134">
        <f t="shared" si="10"/>
        <v>152</v>
      </c>
      <c r="B160" s="89" t="s">
        <v>20</v>
      </c>
      <c r="C160" s="95">
        <v>828</v>
      </c>
      <c r="D160" s="80" t="s">
        <v>37</v>
      </c>
      <c r="E160" s="80"/>
      <c r="F160" s="71"/>
      <c r="G160" s="74">
        <f t="shared" ref="G160:I161" si="20">G161</f>
        <v>4944.4100000000008</v>
      </c>
      <c r="H160" s="81">
        <f t="shared" si="20"/>
        <v>2100.7000000000003</v>
      </c>
      <c r="I160" s="81">
        <f t="shared" si="20"/>
        <v>2881.2000000000003</v>
      </c>
    </row>
    <row r="161" spans="1:9" ht="38.25">
      <c r="A161" s="134">
        <f t="shared" si="10"/>
        <v>153</v>
      </c>
      <c r="B161" s="88" t="s">
        <v>84</v>
      </c>
      <c r="C161" s="95">
        <v>828</v>
      </c>
      <c r="D161" s="80" t="s">
        <v>37</v>
      </c>
      <c r="E161" s="80" t="s">
        <v>188</v>
      </c>
      <c r="F161" s="71"/>
      <c r="G161" s="81">
        <f t="shared" si="20"/>
        <v>4944.4100000000008</v>
      </c>
      <c r="H161" s="81">
        <f t="shared" si="20"/>
        <v>2100.7000000000003</v>
      </c>
      <c r="I161" s="81">
        <f t="shared" si="20"/>
        <v>2881.2000000000003</v>
      </c>
    </row>
    <row r="162" spans="1:9" ht="25.5">
      <c r="A162" s="134">
        <f t="shared" si="10"/>
        <v>154</v>
      </c>
      <c r="B162" s="88" t="s">
        <v>86</v>
      </c>
      <c r="C162" s="95">
        <v>828</v>
      </c>
      <c r="D162" s="80" t="s">
        <v>37</v>
      </c>
      <c r="E162" s="80" t="s">
        <v>195</v>
      </c>
      <c r="F162" s="71"/>
      <c r="G162" s="81">
        <f>G163+G172+G166+G169+G177</f>
        <v>4944.4100000000008</v>
      </c>
      <c r="H162" s="81">
        <f>H163+H172+H166</f>
        <v>2100.7000000000003</v>
      </c>
      <c r="I162" s="81">
        <f>I163+I172+I166</f>
        <v>2881.2000000000003</v>
      </c>
    </row>
    <row r="163" spans="1:9" ht="76.5">
      <c r="A163" s="134">
        <f t="shared" si="10"/>
        <v>155</v>
      </c>
      <c r="B163" s="86" t="s">
        <v>89</v>
      </c>
      <c r="C163" s="95">
        <v>828</v>
      </c>
      <c r="D163" s="80" t="s">
        <v>37</v>
      </c>
      <c r="E163" s="80" t="s">
        <v>199</v>
      </c>
      <c r="F163" s="71"/>
      <c r="G163" s="81">
        <f t="shared" ref="G163" si="21">G164</f>
        <v>2983.8760000000002</v>
      </c>
      <c r="H163" s="81">
        <f>H164</f>
        <v>1084.2</v>
      </c>
      <c r="I163" s="81">
        <f>I164</f>
        <v>1864.7</v>
      </c>
    </row>
    <row r="164" spans="1:9" ht="25.5">
      <c r="A164" s="134">
        <f t="shared" si="10"/>
        <v>156</v>
      </c>
      <c r="B164" s="88" t="s">
        <v>48</v>
      </c>
      <c r="C164" s="95">
        <v>828</v>
      </c>
      <c r="D164" s="80" t="s">
        <v>37</v>
      </c>
      <c r="E164" s="80" t="s">
        <v>199</v>
      </c>
      <c r="F164" s="71">
        <v>200</v>
      </c>
      <c r="G164" s="81">
        <f>G165</f>
        <v>2983.8760000000002</v>
      </c>
      <c r="H164" s="81">
        <f>H165</f>
        <v>1084.2</v>
      </c>
      <c r="I164" s="81">
        <f>I165</f>
        <v>1864.7</v>
      </c>
    </row>
    <row r="165" spans="1:9" ht="25.5">
      <c r="A165" s="134">
        <f t="shared" si="10"/>
        <v>157</v>
      </c>
      <c r="B165" s="88" t="s">
        <v>49</v>
      </c>
      <c r="C165" s="95">
        <v>828</v>
      </c>
      <c r="D165" s="80" t="s">
        <v>37</v>
      </c>
      <c r="E165" s="80" t="s">
        <v>199</v>
      </c>
      <c r="F165" s="71">
        <v>240</v>
      </c>
      <c r="G165" s="81">
        <v>2983.8760000000002</v>
      </c>
      <c r="H165" s="81">
        <v>1084.2</v>
      </c>
      <c r="I165" s="81">
        <v>1864.7</v>
      </c>
    </row>
    <row r="166" spans="1:9" ht="63.75">
      <c r="A166" s="134">
        <f t="shared" si="10"/>
        <v>158</v>
      </c>
      <c r="B166" s="86" t="s">
        <v>213</v>
      </c>
      <c r="C166" s="95">
        <v>828</v>
      </c>
      <c r="D166" s="80" t="s">
        <v>37</v>
      </c>
      <c r="E166" s="80" t="s">
        <v>200</v>
      </c>
      <c r="F166" s="71"/>
      <c r="G166" s="81">
        <f t="shared" ref="G166:I167" si="22">G167</f>
        <v>250</v>
      </c>
      <c r="H166" s="81">
        <f>H167</f>
        <v>64.400000000000006</v>
      </c>
      <c r="I166" s="81">
        <f t="shared" si="22"/>
        <v>64.400000000000006</v>
      </c>
    </row>
    <row r="167" spans="1:9" ht="25.5">
      <c r="A167" s="134">
        <f t="shared" si="10"/>
        <v>159</v>
      </c>
      <c r="B167" s="88" t="s">
        <v>48</v>
      </c>
      <c r="C167" s="95">
        <v>828</v>
      </c>
      <c r="D167" s="80" t="s">
        <v>37</v>
      </c>
      <c r="E167" s="80" t="s">
        <v>200</v>
      </c>
      <c r="F167" s="71">
        <v>200</v>
      </c>
      <c r="G167" s="81">
        <f t="shared" si="22"/>
        <v>250</v>
      </c>
      <c r="H167" s="81">
        <f t="shared" si="22"/>
        <v>64.400000000000006</v>
      </c>
      <c r="I167" s="81">
        <f t="shared" si="22"/>
        <v>64.400000000000006</v>
      </c>
    </row>
    <row r="168" spans="1:9" ht="25.5">
      <c r="A168" s="134">
        <f t="shared" si="10"/>
        <v>160</v>
      </c>
      <c r="B168" s="88" t="s">
        <v>49</v>
      </c>
      <c r="C168" s="95">
        <v>828</v>
      </c>
      <c r="D168" s="80" t="s">
        <v>37</v>
      </c>
      <c r="E168" s="80" t="s">
        <v>200</v>
      </c>
      <c r="F168" s="71">
        <v>240</v>
      </c>
      <c r="G168" s="81">
        <v>250</v>
      </c>
      <c r="H168" s="81">
        <v>64.400000000000006</v>
      </c>
      <c r="I168" s="81">
        <v>64.400000000000006</v>
      </c>
    </row>
    <row r="169" spans="1:9" ht="25.5">
      <c r="A169" s="134">
        <f t="shared" si="10"/>
        <v>161</v>
      </c>
      <c r="B169" s="88" t="s">
        <v>358</v>
      </c>
      <c r="C169" s="95">
        <v>828</v>
      </c>
      <c r="D169" s="80" t="s">
        <v>37</v>
      </c>
      <c r="E169" s="80" t="s">
        <v>360</v>
      </c>
      <c r="F169" s="71"/>
      <c r="G169" s="81">
        <f>G170</f>
        <v>119.992</v>
      </c>
      <c r="H169" s="81">
        <v>0</v>
      </c>
      <c r="I169" s="81">
        <v>0</v>
      </c>
    </row>
    <row r="170" spans="1:9" ht="57.75" customHeight="1">
      <c r="A170" s="134">
        <f t="shared" si="10"/>
        <v>162</v>
      </c>
      <c r="B170" s="88" t="s">
        <v>44</v>
      </c>
      <c r="C170" s="95">
        <v>828</v>
      </c>
      <c r="D170" s="80" t="s">
        <v>37</v>
      </c>
      <c r="E170" s="80" t="s">
        <v>360</v>
      </c>
      <c r="F170" s="71">
        <v>100</v>
      </c>
      <c r="G170" s="81">
        <f>G171</f>
        <v>119.992</v>
      </c>
      <c r="H170" s="81">
        <v>0</v>
      </c>
      <c r="I170" s="81">
        <v>0</v>
      </c>
    </row>
    <row r="171" spans="1:9" ht="25.5">
      <c r="A171" s="134">
        <f t="shared" si="10"/>
        <v>163</v>
      </c>
      <c r="B171" s="88" t="s">
        <v>77</v>
      </c>
      <c r="C171" s="95">
        <v>828</v>
      </c>
      <c r="D171" s="80" t="s">
        <v>37</v>
      </c>
      <c r="E171" s="80" t="s">
        <v>360</v>
      </c>
      <c r="F171" s="71">
        <v>120</v>
      </c>
      <c r="G171" s="81">
        <v>119.992</v>
      </c>
      <c r="H171" s="81">
        <v>0</v>
      </c>
      <c r="I171" s="81">
        <v>0</v>
      </c>
    </row>
    <row r="172" spans="1:9" ht="66" customHeight="1">
      <c r="A172" s="134">
        <f t="shared" si="10"/>
        <v>164</v>
      </c>
      <c r="B172" s="86" t="s">
        <v>91</v>
      </c>
      <c r="C172" s="95">
        <v>828</v>
      </c>
      <c r="D172" s="80" t="s">
        <v>37</v>
      </c>
      <c r="E172" s="80" t="s">
        <v>201</v>
      </c>
      <c r="F172" s="71"/>
      <c r="G172" s="81">
        <f>G175+G174</f>
        <v>1547.7909999999999</v>
      </c>
      <c r="H172" s="81">
        <f>H173+H175</f>
        <v>952.1</v>
      </c>
      <c r="I172" s="81">
        <f>I173+I175</f>
        <v>952.1</v>
      </c>
    </row>
    <row r="173" spans="1:9" ht="54.75" customHeight="1">
      <c r="A173" s="134">
        <f t="shared" si="10"/>
        <v>165</v>
      </c>
      <c r="B173" s="88" t="s">
        <v>44</v>
      </c>
      <c r="C173" s="95">
        <v>828</v>
      </c>
      <c r="D173" s="80" t="s">
        <v>37</v>
      </c>
      <c r="E173" s="80" t="s">
        <v>201</v>
      </c>
      <c r="F173" s="71">
        <v>100</v>
      </c>
      <c r="G173" s="81">
        <f>G174</f>
        <v>1067.7909999999999</v>
      </c>
      <c r="H173" s="81">
        <f>+H174</f>
        <v>772.1</v>
      </c>
      <c r="I173" s="81">
        <f>I174</f>
        <v>772.1</v>
      </c>
    </row>
    <row r="174" spans="1:9" ht="30" customHeight="1">
      <c r="A174" s="134">
        <f t="shared" si="10"/>
        <v>166</v>
      </c>
      <c r="B174" s="92" t="s">
        <v>179</v>
      </c>
      <c r="C174" s="95">
        <v>828</v>
      </c>
      <c r="D174" s="80" t="s">
        <v>37</v>
      </c>
      <c r="E174" s="80" t="s">
        <v>201</v>
      </c>
      <c r="F174" s="71">
        <v>120</v>
      </c>
      <c r="G174" s="81">
        <v>1067.7909999999999</v>
      </c>
      <c r="H174" s="81">
        <v>772.1</v>
      </c>
      <c r="I174" s="81">
        <v>772.1</v>
      </c>
    </row>
    <row r="175" spans="1:9" ht="25.5">
      <c r="A175" s="134">
        <f t="shared" si="10"/>
        <v>167</v>
      </c>
      <c r="B175" s="88" t="s">
        <v>48</v>
      </c>
      <c r="C175" s="95">
        <v>828</v>
      </c>
      <c r="D175" s="80" t="s">
        <v>37</v>
      </c>
      <c r="E175" s="80" t="s">
        <v>201</v>
      </c>
      <c r="F175" s="71">
        <v>200</v>
      </c>
      <c r="G175" s="81">
        <f>G176</f>
        <v>480</v>
      </c>
      <c r="H175" s="81">
        <f>H176</f>
        <v>180</v>
      </c>
      <c r="I175" s="81">
        <f>I176</f>
        <v>180</v>
      </c>
    </row>
    <row r="176" spans="1:9" ht="25.5">
      <c r="A176" s="134">
        <f t="shared" si="10"/>
        <v>168</v>
      </c>
      <c r="B176" s="88" t="s">
        <v>49</v>
      </c>
      <c r="C176" s="95">
        <v>828</v>
      </c>
      <c r="D176" s="80" t="s">
        <v>37</v>
      </c>
      <c r="E176" s="80" t="s">
        <v>201</v>
      </c>
      <c r="F176" s="71">
        <v>240</v>
      </c>
      <c r="G176" s="81">
        <v>480</v>
      </c>
      <c r="H176" s="81">
        <v>180</v>
      </c>
      <c r="I176" s="81">
        <v>180</v>
      </c>
    </row>
    <row r="177" spans="1:9" ht="63.75">
      <c r="A177" s="134">
        <f t="shared" ref="A177:A195" si="23">A176+1</f>
        <v>169</v>
      </c>
      <c r="B177" s="176" t="s">
        <v>387</v>
      </c>
      <c r="C177" s="131">
        <v>828</v>
      </c>
      <c r="D177" s="135" t="s">
        <v>37</v>
      </c>
      <c r="E177" s="135" t="s">
        <v>384</v>
      </c>
      <c r="F177" s="155"/>
      <c r="G177" s="81">
        <f>G178</f>
        <v>42.750999999999998</v>
      </c>
      <c r="H177" s="81"/>
      <c r="I177" s="81"/>
    </row>
    <row r="178" spans="1:9" ht="25.5">
      <c r="A178" s="134">
        <f t="shared" si="23"/>
        <v>170</v>
      </c>
      <c r="B178" s="98" t="s">
        <v>48</v>
      </c>
      <c r="C178" s="131">
        <v>828</v>
      </c>
      <c r="D178" s="135" t="s">
        <v>37</v>
      </c>
      <c r="E178" s="135" t="s">
        <v>384</v>
      </c>
      <c r="F178" s="155">
        <v>200</v>
      </c>
      <c r="G178" s="81">
        <f>G179</f>
        <v>42.750999999999998</v>
      </c>
      <c r="H178" s="81"/>
      <c r="I178" s="81"/>
    </row>
    <row r="179" spans="1:9" ht="25.5">
      <c r="A179" s="134">
        <f t="shared" si="23"/>
        <v>171</v>
      </c>
      <c r="B179" s="98" t="s">
        <v>49</v>
      </c>
      <c r="C179" s="131">
        <v>828</v>
      </c>
      <c r="D179" s="135" t="s">
        <v>37</v>
      </c>
      <c r="E179" s="135" t="s">
        <v>384</v>
      </c>
      <c r="F179" s="155">
        <v>240</v>
      </c>
      <c r="G179" s="81">
        <v>42.750999999999998</v>
      </c>
      <c r="H179" s="81"/>
      <c r="I179" s="81"/>
    </row>
    <row r="180" spans="1:9">
      <c r="A180" s="134">
        <f t="shared" si="23"/>
        <v>172</v>
      </c>
      <c r="B180" s="88" t="s">
        <v>54</v>
      </c>
      <c r="C180" s="93">
        <v>828</v>
      </c>
      <c r="D180" s="73" t="s">
        <v>38</v>
      </c>
      <c r="E180" s="80"/>
      <c r="F180" s="71"/>
      <c r="G180" s="74">
        <f t="shared" ref="G180:G185" si="24">G181</f>
        <v>4316.7</v>
      </c>
      <c r="H180" s="74">
        <f t="shared" ref="H180:I185" si="25">H181</f>
        <v>0</v>
      </c>
      <c r="I180" s="74">
        <f t="shared" si="25"/>
        <v>0</v>
      </c>
    </row>
    <row r="181" spans="1:9">
      <c r="A181" s="134">
        <f t="shared" si="23"/>
        <v>173</v>
      </c>
      <c r="B181" s="91" t="s">
        <v>22</v>
      </c>
      <c r="C181" s="95">
        <v>828</v>
      </c>
      <c r="D181" s="80" t="s">
        <v>39</v>
      </c>
      <c r="E181" s="80"/>
      <c r="F181" s="71"/>
      <c r="G181" s="81">
        <f>G182</f>
        <v>4316.7</v>
      </c>
      <c r="H181" s="81">
        <f t="shared" si="25"/>
        <v>0</v>
      </c>
      <c r="I181" s="81">
        <f t="shared" si="25"/>
        <v>0</v>
      </c>
    </row>
    <row r="182" spans="1:9" ht="25.5">
      <c r="A182" s="134">
        <f t="shared" si="23"/>
        <v>174</v>
      </c>
      <c r="B182" s="86" t="s">
        <v>43</v>
      </c>
      <c r="C182" s="95">
        <v>828</v>
      </c>
      <c r="D182" s="80" t="s">
        <v>39</v>
      </c>
      <c r="E182" s="80" t="s">
        <v>182</v>
      </c>
      <c r="F182" s="71"/>
      <c r="G182" s="81">
        <f t="shared" si="24"/>
        <v>4316.7</v>
      </c>
      <c r="H182" s="81">
        <f t="shared" si="25"/>
        <v>0</v>
      </c>
      <c r="I182" s="81">
        <f t="shared" si="25"/>
        <v>0</v>
      </c>
    </row>
    <row r="183" spans="1:9" ht="25.5">
      <c r="A183" s="134">
        <f t="shared" si="23"/>
        <v>175</v>
      </c>
      <c r="B183" s="14" t="s">
        <v>75</v>
      </c>
      <c r="C183" s="95">
        <v>828</v>
      </c>
      <c r="D183" s="80" t="s">
        <v>39</v>
      </c>
      <c r="E183" s="80" t="s">
        <v>183</v>
      </c>
      <c r="F183" s="71"/>
      <c r="G183" s="81">
        <f>G184</f>
        <v>4316.7</v>
      </c>
      <c r="H183" s="81">
        <f>H184</f>
        <v>0</v>
      </c>
      <c r="I183" s="81">
        <f>I184</f>
        <v>0</v>
      </c>
    </row>
    <row r="184" spans="1:9" ht="39" customHeight="1">
      <c r="A184" s="134">
        <f t="shared" si="23"/>
        <v>176</v>
      </c>
      <c r="B184" s="86" t="s">
        <v>221</v>
      </c>
      <c r="C184" s="95">
        <v>828</v>
      </c>
      <c r="D184" s="80" t="s">
        <v>39</v>
      </c>
      <c r="E184" s="80" t="s">
        <v>222</v>
      </c>
      <c r="F184" s="71"/>
      <c r="G184" s="81">
        <f t="shared" si="24"/>
        <v>4316.7</v>
      </c>
      <c r="H184" s="81">
        <f t="shared" si="25"/>
        <v>0</v>
      </c>
      <c r="I184" s="81">
        <f t="shared" si="25"/>
        <v>0</v>
      </c>
    </row>
    <row r="185" spans="1:9">
      <c r="A185" s="134">
        <f t="shared" si="23"/>
        <v>177</v>
      </c>
      <c r="B185" s="97" t="s">
        <v>208</v>
      </c>
      <c r="C185" s="95">
        <v>828</v>
      </c>
      <c r="D185" s="80" t="s">
        <v>39</v>
      </c>
      <c r="E185" s="80"/>
      <c r="F185" s="71">
        <v>500</v>
      </c>
      <c r="G185" s="81">
        <f t="shared" si="24"/>
        <v>4316.7</v>
      </c>
      <c r="H185" s="81">
        <f t="shared" si="25"/>
        <v>0</v>
      </c>
      <c r="I185" s="81">
        <f t="shared" si="25"/>
        <v>0</v>
      </c>
    </row>
    <row r="186" spans="1:9">
      <c r="A186" s="134">
        <f t="shared" si="23"/>
        <v>178</v>
      </c>
      <c r="B186" s="14" t="s">
        <v>0</v>
      </c>
      <c r="C186" s="95">
        <v>828</v>
      </c>
      <c r="D186" s="80" t="s">
        <v>39</v>
      </c>
      <c r="E186" s="80"/>
      <c r="F186" s="71">
        <v>540</v>
      </c>
      <c r="G186" s="81">
        <v>4316.7</v>
      </c>
      <c r="H186" s="81">
        <v>0</v>
      </c>
      <c r="I186" s="81">
        <v>0</v>
      </c>
    </row>
    <row r="187" spans="1:9">
      <c r="A187" s="134">
        <f t="shared" si="23"/>
        <v>179</v>
      </c>
      <c r="B187" s="86" t="s">
        <v>301</v>
      </c>
      <c r="C187" s="93">
        <v>828</v>
      </c>
      <c r="D187" s="73" t="s">
        <v>302</v>
      </c>
      <c r="E187" s="80"/>
      <c r="F187" s="71"/>
      <c r="G187" s="74">
        <f>G190</f>
        <v>264.19</v>
      </c>
      <c r="H187" s="81"/>
      <c r="I187" s="81"/>
    </row>
    <row r="188" spans="1:9">
      <c r="A188" s="134">
        <f t="shared" si="23"/>
        <v>180</v>
      </c>
      <c r="B188" s="89" t="s">
        <v>303</v>
      </c>
      <c r="C188" s="95">
        <v>828</v>
      </c>
      <c r="D188" s="80" t="s">
        <v>304</v>
      </c>
      <c r="E188" s="76"/>
      <c r="F188" s="78"/>
      <c r="G188" s="77">
        <f>G190</f>
        <v>264.19</v>
      </c>
      <c r="H188" s="81"/>
      <c r="I188" s="81"/>
    </row>
    <row r="189" spans="1:9" ht="25.5">
      <c r="A189" s="134">
        <f t="shared" si="23"/>
        <v>181</v>
      </c>
      <c r="B189" s="86" t="s">
        <v>43</v>
      </c>
      <c r="C189" s="95">
        <v>828</v>
      </c>
      <c r="D189" s="80" t="s">
        <v>304</v>
      </c>
      <c r="E189" s="80" t="s">
        <v>182</v>
      </c>
      <c r="F189" s="78"/>
      <c r="G189" s="77">
        <f>G190</f>
        <v>264.19</v>
      </c>
      <c r="H189" s="81"/>
      <c r="I189" s="81"/>
    </row>
    <row r="190" spans="1:9" ht="25.5">
      <c r="A190" s="134">
        <f t="shared" si="23"/>
        <v>182</v>
      </c>
      <c r="B190" s="86" t="s">
        <v>75</v>
      </c>
      <c r="C190" s="94">
        <v>828</v>
      </c>
      <c r="D190" s="80" t="s">
        <v>304</v>
      </c>
      <c r="E190" s="80" t="s">
        <v>183</v>
      </c>
      <c r="F190" s="78"/>
      <c r="G190" s="77">
        <f>G191</f>
        <v>264.19</v>
      </c>
      <c r="H190" s="81"/>
      <c r="I190" s="81"/>
    </row>
    <row r="191" spans="1:9" ht="51">
      <c r="A191" s="134">
        <f t="shared" si="23"/>
        <v>183</v>
      </c>
      <c r="B191" s="86" t="s">
        <v>305</v>
      </c>
      <c r="C191" s="95">
        <v>828</v>
      </c>
      <c r="D191" s="80" t="s">
        <v>304</v>
      </c>
      <c r="E191" s="80" t="s">
        <v>308</v>
      </c>
      <c r="F191" s="71"/>
      <c r="G191" s="81">
        <f t="shared" ref="G191:G192" si="26">G192</f>
        <v>264.19</v>
      </c>
      <c r="H191" s="81"/>
      <c r="I191" s="81"/>
    </row>
    <row r="192" spans="1:9" ht="25.5">
      <c r="A192" s="134">
        <f t="shared" si="23"/>
        <v>184</v>
      </c>
      <c r="B192" s="88" t="s">
        <v>48</v>
      </c>
      <c r="C192" s="95">
        <v>828</v>
      </c>
      <c r="D192" s="80" t="s">
        <v>304</v>
      </c>
      <c r="E192" s="80" t="s">
        <v>308</v>
      </c>
      <c r="F192" s="71">
        <v>200</v>
      </c>
      <c r="G192" s="81">
        <f t="shared" si="26"/>
        <v>264.19</v>
      </c>
      <c r="H192" s="81"/>
      <c r="I192" s="81"/>
    </row>
    <row r="193" spans="1:9" ht="25.5">
      <c r="A193" s="134">
        <f t="shared" si="23"/>
        <v>185</v>
      </c>
      <c r="B193" s="88" t="s">
        <v>49</v>
      </c>
      <c r="C193" s="95">
        <v>828</v>
      </c>
      <c r="D193" s="80" t="s">
        <v>304</v>
      </c>
      <c r="E193" s="80" t="s">
        <v>308</v>
      </c>
      <c r="F193" s="71">
        <v>240</v>
      </c>
      <c r="G193" s="81">
        <v>264.19</v>
      </c>
      <c r="H193" s="81"/>
      <c r="I193" s="81"/>
    </row>
    <row r="194" spans="1:9">
      <c r="A194" s="134">
        <f t="shared" si="23"/>
        <v>186</v>
      </c>
      <c r="B194" s="18" t="s">
        <v>220</v>
      </c>
      <c r="C194" s="95"/>
      <c r="D194" s="80"/>
      <c r="E194" s="80"/>
      <c r="F194" s="71"/>
      <c r="G194" s="81"/>
      <c r="H194" s="81">
        <v>550</v>
      </c>
      <c r="I194" s="81">
        <v>1063</v>
      </c>
    </row>
    <row r="195" spans="1:9">
      <c r="A195" s="134">
        <f t="shared" si="23"/>
        <v>187</v>
      </c>
      <c r="B195" s="86" t="s">
        <v>55</v>
      </c>
      <c r="C195" s="95"/>
      <c r="D195" s="80"/>
      <c r="E195" s="80"/>
      <c r="F195" s="71"/>
      <c r="G195" s="74">
        <f>G9+G81+G88+G104+G135+G180+G187</f>
        <v>62539.501000000004</v>
      </c>
      <c r="H195" s="74">
        <f>H9+H81+H88+H104+H135+H180+H194</f>
        <v>17266.740999999998</v>
      </c>
      <c r="I195" s="74">
        <f>I9+I81+I88+I104+I135+I180+I194</f>
        <v>18106.741000000002</v>
      </c>
    </row>
    <row r="196" spans="1:9">
      <c r="A196" s="78">
        <f t="shared" ref="A196" si="27">A195+1</f>
        <v>188</v>
      </c>
      <c r="B196" s="21"/>
      <c r="C196" s="21"/>
      <c r="D196" s="22"/>
      <c r="E196" s="22"/>
      <c r="F196" s="21"/>
      <c r="G196" s="21"/>
      <c r="H196" s="21"/>
      <c r="I196" s="21"/>
    </row>
  </sheetData>
  <mergeCells count="2">
    <mergeCell ref="A4:I4"/>
    <mergeCell ref="A5:I5"/>
  </mergeCells>
  <printOptions horizontalCentered="1"/>
  <pageMargins left="0.31496062992125984" right="0.31496062992125984" top="0.74803149606299213" bottom="0.19685039370078741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31"/>
  <sheetViews>
    <sheetView view="pageBreakPreview" topLeftCell="A196" zoomScale="106" zoomScaleSheetLayoutView="106" workbookViewId="0">
      <selection activeCell="H14" sqref="H14"/>
    </sheetView>
  </sheetViews>
  <sheetFormatPr defaultRowHeight="15"/>
  <cols>
    <col min="1" max="1" width="6.140625" customWidth="1"/>
    <col min="2" max="2" width="50" customWidth="1"/>
    <col min="3" max="3" width="14.5703125" style="1" customWidth="1"/>
    <col min="4" max="4" width="7.85546875" style="1" customWidth="1"/>
    <col min="5" max="5" width="8" style="1" customWidth="1"/>
    <col min="6" max="6" width="12.7109375" customWidth="1"/>
    <col min="7" max="8" width="10.85546875" bestFit="1" customWidth="1"/>
  </cols>
  <sheetData>
    <row r="1" spans="1:8" ht="15.75">
      <c r="H1" s="5" t="s">
        <v>218</v>
      </c>
    </row>
    <row r="2" spans="1:8">
      <c r="H2" s="24" t="s">
        <v>397</v>
      </c>
    </row>
    <row r="3" spans="1:8" ht="8.25" customHeight="1">
      <c r="H3" s="25"/>
    </row>
    <row r="4" spans="1:8" ht="42.75" customHeight="1">
      <c r="A4" s="182" t="s">
        <v>103</v>
      </c>
      <c r="B4" s="182"/>
      <c r="C4" s="182"/>
      <c r="D4" s="182"/>
      <c r="E4" s="182"/>
      <c r="F4" s="182"/>
      <c r="G4" s="182"/>
      <c r="H4" s="182"/>
    </row>
    <row r="5" spans="1:8" ht="8.25" hidden="1" customHeight="1">
      <c r="A5" s="6"/>
    </row>
    <row r="6" spans="1:8" ht="45">
      <c r="A6" s="16" t="s">
        <v>3</v>
      </c>
      <c r="B6" s="16" t="s">
        <v>4</v>
      </c>
      <c r="C6" s="15" t="s">
        <v>41</v>
      </c>
      <c r="D6" s="15" t="s">
        <v>42</v>
      </c>
      <c r="E6" s="15" t="s">
        <v>5</v>
      </c>
      <c r="F6" s="16" t="s">
        <v>276</v>
      </c>
      <c r="G6" s="16" t="s">
        <v>294</v>
      </c>
      <c r="H6" s="16" t="s">
        <v>330</v>
      </c>
    </row>
    <row r="7" spans="1:8" ht="42.75">
      <c r="A7" s="71">
        <v>1</v>
      </c>
      <c r="B7" s="72" t="s">
        <v>101</v>
      </c>
      <c r="C7" s="73" t="s">
        <v>188</v>
      </c>
      <c r="D7" s="73"/>
      <c r="E7" s="73"/>
      <c r="F7" s="74">
        <f>F8+F97+F103+F81</f>
        <v>43754.756999999998</v>
      </c>
      <c r="G7" s="74">
        <f>G8+G97+G103+G87</f>
        <v>6061.5950000000012</v>
      </c>
      <c r="H7" s="74">
        <f>H8+H97+H103+H87</f>
        <v>6857.7950000000001</v>
      </c>
    </row>
    <row r="8" spans="1:8" ht="33" customHeight="1">
      <c r="A8" s="71">
        <f>A7+1</f>
        <v>2</v>
      </c>
      <c r="B8" s="75" t="s">
        <v>102</v>
      </c>
      <c r="C8" s="76" t="s">
        <v>195</v>
      </c>
      <c r="D8" s="76"/>
      <c r="E8" s="76"/>
      <c r="F8" s="74">
        <f>F24+F64+F69+F74+F14+F19+F9+F54+F29+F34+F39+F44+F49+F59</f>
        <v>25420.111000000001</v>
      </c>
      <c r="G8" s="81">
        <f>G64+G69+G74+G25+G14</f>
        <v>4824.7000000000007</v>
      </c>
      <c r="H8" s="81">
        <f>H64+H69+H74+H24+H15</f>
        <v>5620.9000000000005</v>
      </c>
    </row>
    <row r="9" spans="1:8" ht="33" customHeight="1">
      <c r="A9" s="71">
        <f t="shared" ref="A9:A72" si="0">A8+1</f>
        <v>3</v>
      </c>
      <c r="B9" s="88" t="s">
        <v>358</v>
      </c>
      <c r="C9" s="80" t="s">
        <v>360</v>
      </c>
      <c r="D9" s="76"/>
      <c r="E9" s="76"/>
      <c r="F9" s="74">
        <f>F10</f>
        <v>119.992</v>
      </c>
      <c r="G9" s="81">
        <v>0</v>
      </c>
      <c r="H9" s="81">
        <v>0</v>
      </c>
    </row>
    <row r="10" spans="1:8" ht="53.25" customHeight="1">
      <c r="A10" s="71">
        <f t="shared" si="0"/>
        <v>4</v>
      </c>
      <c r="B10" s="88" t="s">
        <v>44</v>
      </c>
      <c r="C10" s="80" t="s">
        <v>360</v>
      </c>
      <c r="D10" s="80" t="s">
        <v>181</v>
      </c>
      <c r="E10" s="76"/>
      <c r="F10" s="81">
        <f>F11</f>
        <v>119.992</v>
      </c>
      <c r="G10" s="81">
        <v>0</v>
      </c>
      <c r="H10" s="81">
        <v>0</v>
      </c>
    </row>
    <row r="11" spans="1:8" ht="30" customHeight="1">
      <c r="A11" s="71">
        <f t="shared" si="0"/>
        <v>5</v>
      </c>
      <c r="B11" s="88" t="s">
        <v>77</v>
      </c>
      <c r="C11" s="80" t="s">
        <v>360</v>
      </c>
      <c r="D11" s="80" t="s">
        <v>149</v>
      </c>
      <c r="E11" s="76"/>
      <c r="F11" s="81">
        <f>F12</f>
        <v>119.992</v>
      </c>
      <c r="G11" s="81">
        <v>0</v>
      </c>
      <c r="H11" s="81">
        <v>0</v>
      </c>
    </row>
    <row r="12" spans="1:8" ht="18" customHeight="1">
      <c r="A12" s="71">
        <f t="shared" si="0"/>
        <v>6</v>
      </c>
      <c r="B12" s="114" t="s">
        <v>20</v>
      </c>
      <c r="C12" s="80" t="s">
        <v>360</v>
      </c>
      <c r="D12" s="80" t="s">
        <v>149</v>
      </c>
      <c r="E12" s="80" t="s">
        <v>35</v>
      </c>
      <c r="F12" s="81">
        <f>F13</f>
        <v>119.992</v>
      </c>
      <c r="G12" s="81">
        <v>0</v>
      </c>
      <c r="H12" s="81">
        <v>0</v>
      </c>
    </row>
    <row r="13" spans="1:8" ht="21.75" customHeight="1">
      <c r="A13" s="71">
        <f t="shared" si="0"/>
        <v>7</v>
      </c>
      <c r="B13" s="88" t="s">
        <v>53</v>
      </c>
      <c r="C13" s="80" t="s">
        <v>360</v>
      </c>
      <c r="D13" s="80" t="s">
        <v>149</v>
      </c>
      <c r="E13" s="80" t="s">
        <v>37</v>
      </c>
      <c r="F13" s="81">
        <v>119.992</v>
      </c>
      <c r="G13" s="81">
        <v>0</v>
      </c>
      <c r="H13" s="81">
        <v>0</v>
      </c>
    </row>
    <row r="14" spans="1:8" ht="80.25" customHeight="1">
      <c r="A14" s="71">
        <f t="shared" si="0"/>
        <v>8</v>
      </c>
      <c r="B14" s="162" t="s">
        <v>336</v>
      </c>
      <c r="C14" s="80" t="s">
        <v>328</v>
      </c>
      <c r="D14" s="73"/>
      <c r="E14" s="73"/>
      <c r="F14" s="74">
        <f t="shared" ref="F14:H17" si="1">F15</f>
        <v>2075.5140000000001</v>
      </c>
      <c r="G14" s="81">
        <f t="shared" si="1"/>
        <v>1648.5</v>
      </c>
      <c r="H14" s="81">
        <f t="shared" si="1"/>
        <v>1664.2</v>
      </c>
    </row>
    <row r="15" spans="1:8" ht="33" customHeight="1">
      <c r="A15" s="71">
        <f t="shared" si="0"/>
        <v>9</v>
      </c>
      <c r="B15" s="79" t="s">
        <v>48</v>
      </c>
      <c r="C15" s="80" t="s">
        <v>328</v>
      </c>
      <c r="D15" s="80">
        <v>200</v>
      </c>
      <c r="E15" s="80"/>
      <c r="F15" s="81">
        <f t="shared" si="1"/>
        <v>2075.5140000000001</v>
      </c>
      <c r="G15" s="81">
        <f t="shared" si="1"/>
        <v>1648.5</v>
      </c>
      <c r="H15" s="81">
        <f t="shared" si="1"/>
        <v>1664.2</v>
      </c>
    </row>
    <row r="16" spans="1:8" ht="33" customHeight="1">
      <c r="A16" s="71">
        <f t="shared" si="0"/>
        <v>10</v>
      </c>
      <c r="B16" s="79" t="s">
        <v>49</v>
      </c>
      <c r="C16" s="80" t="s">
        <v>328</v>
      </c>
      <c r="D16" s="80">
        <v>240</v>
      </c>
      <c r="E16" s="80"/>
      <c r="F16" s="81">
        <f>F17</f>
        <v>2075.5140000000001</v>
      </c>
      <c r="G16" s="81">
        <f t="shared" si="1"/>
        <v>1648.5</v>
      </c>
      <c r="H16" s="81">
        <f t="shared" si="1"/>
        <v>1664.2</v>
      </c>
    </row>
    <row r="17" spans="1:8" ht="24" customHeight="1">
      <c r="A17" s="71">
        <f t="shared" si="0"/>
        <v>11</v>
      </c>
      <c r="B17" s="79" t="s">
        <v>16</v>
      </c>
      <c r="C17" s="80" t="s">
        <v>328</v>
      </c>
      <c r="D17" s="80" t="s">
        <v>60</v>
      </c>
      <c r="E17" s="80" t="s">
        <v>33</v>
      </c>
      <c r="F17" s="81">
        <f t="shared" si="1"/>
        <v>2075.5140000000001</v>
      </c>
      <c r="G17" s="81">
        <f t="shared" si="1"/>
        <v>1648.5</v>
      </c>
      <c r="H17" s="81">
        <f t="shared" si="1"/>
        <v>1664.2</v>
      </c>
    </row>
    <row r="18" spans="1:8" ht="24" customHeight="1">
      <c r="A18" s="71">
        <f t="shared" si="0"/>
        <v>12</v>
      </c>
      <c r="B18" s="79" t="s">
        <v>17</v>
      </c>
      <c r="C18" s="80" t="s">
        <v>328</v>
      </c>
      <c r="D18" s="80">
        <v>240</v>
      </c>
      <c r="E18" s="80" t="s">
        <v>34</v>
      </c>
      <c r="F18" s="81">
        <f>'Ведомтсвенная структура'!G108</f>
        <v>2075.5140000000001</v>
      </c>
      <c r="G18" s="81">
        <v>1648.5</v>
      </c>
      <c r="H18" s="81">
        <v>1664.2</v>
      </c>
    </row>
    <row r="19" spans="1:8" ht="92.25" customHeight="1">
      <c r="A19" s="71">
        <f t="shared" si="0"/>
        <v>13</v>
      </c>
      <c r="B19" s="79" t="s">
        <v>337</v>
      </c>
      <c r="C19" s="80" t="s">
        <v>338</v>
      </c>
      <c r="D19" s="80"/>
      <c r="E19" s="80"/>
      <c r="F19" s="74">
        <f>F20</f>
        <v>300</v>
      </c>
      <c r="G19" s="81"/>
      <c r="H19" s="81"/>
    </row>
    <row r="20" spans="1:8" ht="21.75" customHeight="1">
      <c r="A20" s="71">
        <f t="shared" si="0"/>
        <v>14</v>
      </c>
      <c r="B20" s="97" t="s">
        <v>208</v>
      </c>
      <c r="C20" s="80" t="s">
        <v>338</v>
      </c>
      <c r="D20" s="80" t="s">
        <v>306</v>
      </c>
      <c r="E20" s="80"/>
      <c r="F20" s="81">
        <f>F21</f>
        <v>300</v>
      </c>
      <c r="G20" s="81"/>
      <c r="H20" s="81"/>
    </row>
    <row r="21" spans="1:8" ht="18" customHeight="1">
      <c r="A21" s="71">
        <f t="shared" si="0"/>
        <v>15</v>
      </c>
      <c r="B21" s="14" t="s">
        <v>0</v>
      </c>
      <c r="C21" s="80" t="s">
        <v>338</v>
      </c>
      <c r="D21" s="80" t="s">
        <v>238</v>
      </c>
      <c r="E21" s="80"/>
      <c r="F21" s="81">
        <f>F22</f>
        <v>300</v>
      </c>
      <c r="G21" s="81"/>
      <c r="H21" s="81"/>
    </row>
    <row r="22" spans="1:8" ht="20.25" customHeight="1">
      <c r="A22" s="71">
        <f t="shared" si="0"/>
        <v>16</v>
      </c>
      <c r="B22" s="79" t="s">
        <v>16</v>
      </c>
      <c r="C22" s="80" t="s">
        <v>338</v>
      </c>
      <c r="D22" s="80" t="s">
        <v>238</v>
      </c>
      <c r="E22" s="80" t="s">
        <v>33</v>
      </c>
      <c r="F22" s="81">
        <f>F23</f>
        <v>300</v>
      </c>
      <c r="G22" s="81"/>
      <c r="H22" s="81"/>
    </row>
    <row r="23" spans="1:8" ht="24" customHeight="1">
      <c r="A23" s="71">
        <f t="shared" si="0"/>
        <v>17</v>
      </c>
      <c r="B23" s="79" t="s">
        <v>17</v>
      </c>
      <c r="C23" s="80" t="s">
        <v>338</v>
      </c>
      <c r="D23" s="80" t="s">
        <v>238</v>
      </c>
      <c r="E23" s="80" t="s">
        <v>34</v>
      </c>
      <c r="F23" s="81">
        <v>300</v>
      </c>
      <c r="G23" s="81"/>
      <c r="H23" s="81"/>
    </row>
    <row r="24" spans="1:8" ht="97.5" customHeight="1">
      <c r="A24" s="71">
        <f t="shared" si="0"/>
        <v>18</v>
      </c>
      <c r="B24" s="156" t="s">
        <v>339</v>
      </c>
      <c r="C24" s="80" t="s">
        <v>335</v>
      </c>
      <c r="D24" s="76"/>
      <c r="E24" s="76"/>
      <c r="F24" s="74">
        <f>F25</f>
        <v>1075.5</v>
      </c>
      <c r="G24" s="81">
        <v>1075.5</v>
      </c>
      <c r="H24" s="81">
        <v>1075.5</v>
      </c>
    </row>
    <row r="25" spans="1:8" ht="15" customHeight="1">
      <c r="A25" s="71">
        <f t="shared" si="0"/>
        <v>19</v>
      </c>
      <c r="B25" s="79" t="s">
        <v>48</v>
      </c>
      <c r="C25" s="80" t="s">
        <v>335</v>
      </c>
      <c r="D25" s="76" t="s">
        <v>59</v>
      </c>
      <c r="E25" s="76"/>
      <c r="F25" s="81">
        <f>F26</f>
        <v>1075.5</v>
      </c>
      <c r="G25" s="81">
        <v>1075.5</v>
      </c>
      <c r="H25" s="81">
        <v>1075.5</v>
      </c>
    </row>
    <row r="26" spans="1:8" ht="15" customHeight="1">
      <c r="A26" s="71">
        <f t="shared" si="0"/>
        <v>20</v>
      </c>
      <c r="B26" s="79" t="s">
        <v>49</v>
      </c>
      <c r="C26" s="80" t="s">
        <v>335</v>
      </c>
      <c r="D26" s="76" t="s">
        <v>60</v>
      </c>
      <c r="E26" s="76"/>
      <c r="F26" s="81">
        <f>F27</f>
        <v>1075.5</v>
      </c>
      <c r="G26" s="81">
        <v>1075.5</v>
      </c>
      <c r="H26" s="81">
        <v>1075.5</v>
      </c>
    </row>
    <row r="27" spans="1:8" ht="15" customHeight="1">
      <c r="A27" s="71">
        <f t="shared" si="0"/>
        <v>21</v>
      </c>
      <c r="B27" s="88" t="s">
        <v>16</v>
      </c>
      <c r="C27" s="80" t="s">
        <v>335</v>
      </c>
      <c r="D27" s="139">
        <v>240</v>
      </c>
      <c r="E27" s="76" t="s">
        <v>33</v>
      </c>
      <c r="F27" s="81">
        <f>F28</f>
        <v>1075.5</v>
      </c>
      <c r="G27" s="81">
        <v>1075.5</v>
      </c>
      <c r="H27" s="81">
        <v>1075.5</v>
      </c>
    </row>
    <row r="28" spans="1:8" ht="15" customHeight="1">
      <c r="A28" s="71">
        <f t="shared" si="0"/>
        <v>22</v>
      </c>
      <c r="B28" s="91" t="s">
        <v>17</v>
      </c>
      <c r="C28" s="80" t="s">
        <v>335</v>
      </c>
      <c r="D28" s="139">
        <v>240</v>
      </c>
      <c r="E28" s="76" t="s">
        <v>34</v>
      </c>
      <c r="F28" s="81">
        <f>'Ведомтсвенная структура'!G116</f>
        <v>1075.5</v>
      </c>
      <c r="G28" s="81">
        <v>1075.5</v>
      </c>
      <c r="H28" s="81">
        <v>1075.5</v>
      </c>
    </row>
    <row r="29" spans="1:8" ht="87.75" customHeight="1">
      <c r="A29" s="71">
        <f t="shared" si="0"/>
        <v>23</v>
      </c>
      <c r="B29" s="156" t="s">
        <v>395</v>
      </c>
      <c r="C29" s="80" t="s">
        <v>378</v>
      </c>
      <c r="D29" s="76"/>
      <c r="E29" s="76"/>
      <c r="F29" s="74">
        <f>F30</f>
        <v>1.077</v>
      </c>
      <c r="G29" s="81">
        <v>0</v>
      </c>
      <c r="H29" s="81">
        <v>0</v>
      </c>
    </row>
    <row r="30" spans="1:8" ht="15" customHeight="1">
      <c r="A30" s="71">
        <f t="shared" si="0"/>
        <v>24</v>
      </c>
      <c r="B30" s="79" t="s">
        <v>48</v>
      </c>
      <c r="C30" s="80" t="s">
        <v>378</v>
      </c>
      <c r="D30" s="76" t="s">
        <v>59</v>
      </c>
      <c r="E30" s="76"/>
      <c r="F30" s="81">
        <f>F31</f>
        <v>1.077</v>
      </c>
      <c r="G30" s="81">
        <v>0</v>
      </c>
      <c r="H30" s="81">
        <v>0</v>
      </c>
    </row>
    <row r="31" spans="1:8" ht="15" customHeight="1">
      <c r="A31" s="71">
        <f t="shared" si="0"/>
        <v>25</v>
      </c>
      <c r="B31" s="79" t="s">
        <v>49</v>
      </c>
      <c r="C31" s="80" t="s">
        <v>378</v>
      </c>
      <c r="D31" s="76" t="s">
        <v>60</v>
      </c>
      <c r="E31" s="76"/>
      <c r="F31" s="81">
        <f>F32</f>
        <v>1.077</v>
      </c>
      <c r="G31" s="81">
        <v>0</v>
      </c>
      <c r="H31" s="81">
        <v>0</v>
      </c>
    </row>
    <row r="32" spans="1:8" ht="15" customHeight="1">
      <c r="A32" s="71">
        <f t="shared" si="0"/>
        <v>26</v>
      </c>
      <c r="B32" s="88" t="s">
        <v>16</v>
      </c>
      <c r="C32" s="80" t="s">
        <v>378</v>
      </c>
      <c r="D32" s="139">
        <v>240</v>
      </c>
      <c r="E32" s="76" t="s">
        <v>33</v>
      </c>
      <c r="F32" s="81">
        <f>F33</f>
        <v>1.077</v>
      </c>
      <c r="G32" s="81">
        <v>0</v>
      </c>
      <c r="H32" s="81">
        <v>0</v>
      </c>
    </row>
    <row r="33" spans="1:8" ht="17.25" customHeight="1">
      <c r="A33" s="71">
        <f t="shared" si="0"/>
        <v>27</v>
      </c>
      <c r="B33" s="91" t="s">
        <v>17</v>
      </c>
      <c r="C33" s="80" t="s">
        <v>378</v>
      </c>
      <c r="D33" s="139">
        <v>240</v>
      </c>
      <c r="E33" s="76" t="s">
        <v>34</v>
      </c>
      <c r="F33" s="81">
        <v>1.077</v>
      </c>
      <c r="G33" s="81">
        <v>0</v>
      </c>
      <c r="H33" s="81">
        <v>0</v>
      </c>
    </row>
    <row r="34" spans="1:8" ht="68.25" customHeight="1">
      <c r="A34" s="71">
        <f t="shared" si="0"/>
        <v>28</v>
      </c>
      <c r="B34" s="88" t="str">
        <f>'Ведомтсвенная структура'!B120</f>
        <v xml:space="preserve">Капитальный ремонт и ремонт автомобильных дорог общего пользования местного значения за счет средств дорожного фонда Емельяновского района в рамках подпрограммы "Содержание и благоустройство территории Мининского сельсовета" </v>
      </c>
      <c r="C34" s="80" t="s">
        <v>380</v>
      </c>
      <c r="D34" s="139"/>
      <c r="E34" s="76"/>
      <c r="F34" s="74">
        <f>F35</f>
        <v>10887.4</v>
      </c>
      <c r="G34" s="81">
        <v>0</v>
      </c>
      <c r="H34" s="81">
        <v>0</v>
      </c>
    </row>
    <row r="35" spans="1:8" ht="17.25" customHeight="1">
      <c r="A35" s="71">
        <f t="shared" si="0"/>
        <v>29</v>
      </c>
      <c r="B35" s="79" t="s">
        <v>48</v>
      </c>
      <c r="C35" s="80" t="s">
        <v>380</v>
      </c>
      <c r="D35" s="76" t="s">
        <v>59</v>
      </c>
      <c r="E35" s="76"/>
      <c r="F35" s="81">
        <f>F36</f>
        <v>10887.4</v>
      </c>
      <c r="G35" s="81">
        <v>0</v>
      </c>
      <c r="H35" s="81">
        <v>0</v>
      </c>
    </row>
    <row r="36" spans="1:8" ht="17.25" customHeight="1">
      <c r="A36" s="71">
        <f t="shared" si="0"/>
        <v>30</v>
      </c>
      <c r="B36" s="79" t="s">
        <v>49</v>
      </c>
      <c r="C36" s="80" t="s">
        <v>380</v>
      </c>
      <c r="D36" s="76" t="s">
        <v>60</v>
      </c>
      <c r="E36" s="76"/>
      <c r="F36" s="81">
        <f>F37</f>
        <v>10887.4</v>
      </c>
      <c r="G36" s="81">
        <v>0</v>
      </c>
      <c r="H36" s="81">
        <v>0</v>
      </c>
    </row>
    <row r="37" spans="1:8" ht="17.25" customHeight="1">
      <c r="A37" s="71">
        <f t="shared" si="0"/>
        <v>31</v>
      </c>
      <c r="B37" s="88" t="s">
        <v>16</v>
      </c>
      <c r="C37" s="80" t="s">
        <v>380</v>
      </c>
      <c r="D37" s="139">
        <v>240</v>
      </c>
      <c r="E37" s="76" t="s">
        <v>33</v>
      </c>
      <c r="F37" s="81">
        <f>F38</f>
        <v>10887.4</v>
      </c>
      <c r="G37" s="81">
        <v>0</v>
      </c>
      <c r="H37" s="81">
        <v>0</v>
      </c>
    </row>
    <row r="38" spans="1:8" ht="17.25" customHeight="1">
      <c r="A38" s="71">
        <f t="shared" si="0"/>
        <v>32</v>
      </c>
      <c r="B38" s="91" t="s">
        <v>17</v>
      </c>
      <c r="C38" s="80" t="s">
        <v>380</v>
      </c>
      <c r="D38" s="139">
        <v>240</v>
      </c>
      <c r="E38" s="76" t="s">
        <v>34</v>
      </c>
      <c r="F38" s="81">
        <v>10887.4</v>
      </c>
      <c r="G38" s="81">
        <v>0</v>
      </c>
      <c r="H38" s="81">
        <v>0</v>
      </c>
    </row>
    <row r="39" spans="1:8" ht="80.25" customHeight="1">
      <c r="A39" s="71">
        <f t="shared" si="0"/>
        <v>33</v>
      </c>
      <c r="B39" s="88" t="str">
        <f>'Ведомтсвенная структура'!B123</f>
        <v>Капитальный ремонт  и ремонт автомобильных дорог общего пользования местного значения,  за счет средств бюджета Мининского сельсовета в рамках подпрограммы «Содержание и благоустройство территории Мининского сельсовета» муниципальной программы  «Обеспечение жизнедеятельности и безопасности Мининского сельсовета»</v>
      </c>
      <c r="C39" s="80" t="s">
        <v>382</v>
      </c>
      <c r="D39" s="139"/>
      <c r="E39" s="76"/>
      <c r="F39" s="74">
        <f>F40</f>
        <v>110.872</v>
      </c>
      <c r="G39" s="81">
        <v>0</v>
      </c>
      <c r="H39" s="81">
        <v>0</v>
      </c>
    </row>
    <row r="40" spans="1:8" ht="17.25" customHeight="1">
      <c r="A40" s="71">
        <f t="shared" si="0"/>
        <v>34</v>
      </c>
      <c r="B40" s="79" t="s">
        <v>48</v>
      </c>
      <c r="C40" s="80" t="s">
        <v>382</v>
      </c>
      <c r="D40" s="76" t="s">
        <v>59</v>
      </c>
      <c r="E40" s="76"/>
      <c r="F40" s="81">
        <f>F41</f>
        <v>110.872</v>
      </c>
      <c r="G40" s="81">
        <v>0</v>
      </c>
      <c r="H40" s="81">
        <v>0</v>
      </c>
    </row>
    <row r="41" spans="1:8" ht="17.25" customHeight="1">
      <c r="A41" s="71">
        <f t="shared" si="0"/>
        <v>35</v>
      </c>
      <c r="B41" s="79" t="s">
        <v>49</v>
      </c>
      <c r="C41" s="80" t="s">
        <v>382</v>
      </c>
      <c r="D41" s="76" t="s">
        <v>60</v>
      </c>
      <c r="E41" s="76"/>
      <c r="F41" s="81">
        <f>F42</f>
        <v>110.872</v>
      </c>
      <c r="G41" s="81">
        <v>0</v>
      </c>
      <c r="H41" s="81">
        <v>0</v>
      </c>
    </row>
    <row r="42" spans="1:8" ht="17.25" customHeight="1">
      <c r="A42" s="71">
        <f t="shared" si="0"/>
        <v>36</v>
      </c>
      <c r="B42" s="88" t="s">
        <v>16</v>
      </c>
      <c r="C42" s="80" t="s">
        <v>382</v>
      </c>
      <c r="D42" s="139">
        <v>240</v>
      </c>
      <c r="E42" s="76" t="s">
        <v>33</v>
      </c>
      <c r="F42" s="81">
        <f>F43</f>
        <v>110.872</v>
      </c>
      <c r="G42" s="81">
        <v>0</v>
      </c>
      <c r="H42" s="81">
        <v>0</v>
      </c>
    </row>
    <row r="43" spans="1:8" ht="17.25" customHeight="1">
      <c r="A43" s="71">
        <f t="shared" si="0"/>
        <v>37</v>
      </c>
      <c r="B43" s="91" t="s">
        <v>17</v>
      </c>
      <c r="C43" s="80" t="s">
        <v>382</v>
      </c>
      <c r="D43" s="139">
        <v>240</v>
      </c>
      <c r="E43" s="76" t="s">
        <v>34</v>
      </c>
      <c r="F43" s="81">
        <v>110.872</v>
      </c>
      <c r="G43" s="81">
        <v>0</v>
      </c>
      <c r="H43" s="81">
        <v>0</v>
      </c>
    </row>
    <row r="44" spans="1:8" ht="91.5" customHeight="1">
      <c r="A44" s="71">
        <f t="shared" si="0"/>
        <v>38</v>
      </c>
      <c r="B44" s="88" t="str">
        <f>'Ведомтсвенная структура'!B126</f>
        <v>Постановка на государственный кадастровый учет с одновременной регистрацией прав собственности муниципальных образований на объекты недвижимости в рамках подпрограммы "Содержание и благоустройство территории Мининского сельсовета" программы "Обеспечение жизнедеятельности и безопасности Мининского сельсовета"</v>
      </c>
      <c r="C44" s="80" t="s">
        <v>384</v>
      </c>
      <c r="D44" s="139"/>
      <c r="E44" s="76"/>
      <c r="F44" s="74">
        <f>F45</f>
        <v>113.83</v>
      </c>
      <c r="G44" s="81">
        <v>0</v>
      </c>
      <c r="H44" s="81">
        <v>0</v>
      </c>
    </row>
    <row r="45" spans="1:8" ht="17.25" customHeight="1">
      <c r="A45" s="71">
        <f t="shared" si="0"/>
        <v>39</v>
      </c>
      <c r="B45" s="79" t="s">
        <v>48</v>
      </c>
      <c r="C45" s="80" t="s">
        <v>384</v>
      </c>
      <c r="D45" s="76" t="s">
        <v>59</v>
      </c>
      <c r="E45" s="76"/>
      <c r="F45" s="81">
        <f>F46</f>
        <v>113.83</v>
      </c>
      <c r="G45" s="81">
        <v>0</v>
      </c>
      <c r="H45" s="81">
        <v>0</v>
      </c>
    </row>
    <row r="46" spans="1:8" ht="17.25" customHeight="1">
      <c r="A46" s="71">
        <f t="shared" si="0"/>
        <v>40</v>
      </c>
      <c r="B46" s="79" t="s">
        <v>49</v>
      </c>
      <c r="C46" s="80" t="s">
        <v>384</v>
      </c>
      <c r="D46" s="76" t="s">
        <v>60</v>
      </c>
      <c r="E46" s="76"/>
      <c r="F46" s="81">
        <f>F47</f>
        <v>113.83</v>
      </c>
      <c r="G46" s="81">
        <v>0</v>
      </c>
      <c r="H46" s="81">
        <v>0</v>
      </c>
    </row>
    <row r="47" spans="1:8" ht="17.25" customHeight="1">
      <c r="A47" s="71">
        <f t="shared" si="0"/>
        <v>41</v>
      </c>
      <c r="B47" s="88" t="s">
        <v>16</v>
      </c>
      <c r="C47" s="80" t="s">
        <v>384</v>
      </c>
      <c r="D47" s="139">
        <v>240</v>
      </c>
      <c r="E47" s="76" t="s">
        <v>33</v>
      </c>
      <c r="F47" s="81">
        <f>F48</f>
        <v>113.83</v>
      </c>
      <c r="G47" s="81">
        <v>0</v>
      </c>
      <c r="H47" s="81">
        <v>0</v>
      </c>
    </row>
    <row r="48" spans="1:8" ht="17.25" customHeight="1">
      <c r="A48" s="71">
        <f t="shared" si="0"/>
        <v>42</v>
      </c>
      <c r="B48" s="91" t="s">
        <v>17</v>
      </c>
      <c r="C48" s="80" t="s">
        <v>384</v>
      </c>
      <c r="D48" s="139">
        <v>240</v>
      </c>
      <c r="E48" s="76" t="s">
        <v>34</v>
      </c>
      <c r="F48" s="81">
        <v>113.83</v>
      </c>
      <c r="G48" s="81">
        <v>0</v>
      </c>
      <c r="H48" s="81">
        <v>0</v>
      </c>
    </row>
    <row r="49" spans="1:8" ht="67.5" customHeight="1">
      <c r="A49" s="71">
        <f t="shared" si="0"/>
        <v>43</v>
      </c>
      <c r="B49" s="177" t="str">
        <f>'Ведомтсвенная структура'!B177</f>
        <v>Постановка на государственный кадастровый учет с одновременной регистрацией прав собственности муниципальных образований на объекты недвижимости в рамках непрограммных расходов администрации Мининского сельсовета</v>
      </c>
      <c r="C49" s="80" t="s">
        <v>384</v>
      </c>
      <c r="D49" s="139"/>
      <c r="E49" s="76"/>
      <c r="F49" s="74">
        <f>F50</f>
        <v>42.750999999999998</v>
      </c>
      <c r="G49" s="81">
        <v>0</v>
      </c>
      <c r="H49" s="81">
        <v>0</v>
      </c>
    </row>
    <row r="50" spans="1:8" ht="17.25" customHeight="1">
      <c r="A50" s="71">
        <f t="shared" si="0"/>
        <v>44</v>
      </c>
      <c r="B50" s="79" t="s">
        <v>48</v>
      </c>
      <c r="C50" s="80" t="s">
        <v>384</v>
      </c>
      <c r="D50" s="76" t="s">
        <v>59</v>
      </c>
      <c r="E50" s="76"/>
      <c r="F50" s="81">
        <f>F51</f>
        <v>42.750999999999998</v>
      </c>
      <c r="G50" s="81">
        <v>0</v>
      </c>
      <c r="H50" s="81">
        <v>0</v>
      </c>
    </row>
    <row r="51" spans="1:8" ht="17.25" customHeight="1">
      <c r="A51" s="71">
        <f t="shared" si="0"/>
        <v>45</v>
      </c>
      <c r="B51" s="79" t="s">
        <v>49</v>
      </c>
      <c r="C51" s="80" t="s">
        <v>384</v>
      </c>
      <c r="D51" s="76" t="s">
        <v>60</v>
      </c>
      <c r="E51" s="76"/>
      <c r="F51" s="81">
        <f>F52</f>
        <v>42.750999999999998</v>
      </c>
      <c r="G51" s="81">
        <v>0</v>
      </c>
      <c r="H51" s="81">
        <v>0</v>
      </c>
    </row>
    <row r="52" spans="1:8" ht="17.25" customHeight="1">
      <c r="A52" s="71">
        <f t="shared" si="0"/>
        <v>46</v>
      </c>
      <c r="B52" s="98" t="s">
        <v>53</v>
      </c>
      <c r="C52" s="80" t="s">
        <v>384</v>
      </c>
      <c r="D52" s="139">
        <v>240</v>
      </c>
      <c r="E52" s="76" t="s">
        <v>35</v>
      </c>
      <c r="F52" s="81">
        <f>F53</f>
        <v>42.750999999999998</v>
      </c>
      <c r="G52" s="81">
        <v>0</v>
      </c>
      <c r="H52" s="81">
        <v>0</v>
      </c>
    </row>
    <row r="53" spans="1:8" ht="17.25" customHeight="1">
      <c r="A53" s="71">
        <f t="shared" si="0"/>
        <v>47</v>
      </c>
      <c r="B53" s="89" t="s">
        <v>20</v>
      </c>
      <c r="C53" s="80" t="s">
        <v>384</v>
      </c>
      <c r="D53" s="139">
        <v>240</v>
      </c>
      <c r="E53" s="76" t="s">
        <v>37</v>
      </c>
      <c r="F53" s="81">
        <f>'Ведомтсвенная структура'!G177</f>
        <v>42.750999999999998</v>
      </c>
      <c r="G53" s="81">
        <v>0</v>
      </c>
      <c r="H53" s="81">
        <v>0</v>
      </c>
    </row>
    <row r="54" spans="1:8" ht="90" customHeight="1">
      <c r="A54" s="71">
        <f t="shared" si="0"/>
        <v>48</v>
      </c>
      <c r="B54" s="157" t="s">
        <v>363</v>
      </c>
      <c r="C54" s="135" t="s">
        <v>361</v>
      </c>
      <c r="D54" s="76"/>
      <c r="E54" s="76"/>
      <c r="F54" s="74">
        <f>F55</f>
        <v>5577.35</v>
      </c>
      <c r="G54" s="81">
        <v>0</v>
      </c>
      <c r="H54" s="81">
        <v>0</v>
      </c>
    </row>
    <row r="55" spans="1:8" ht="15" customHeight="1">
      <c r="A55" s="71">
        <f t="shared" si="0"/>
        <v>49</v>
      </c>
      <c r="B55" s="79" t="s">
        <v>48</v>
      </c>
      <c r="C55" s="135" t="s">
        <v>361</v>
      </c>
      <c r="D55" s="76" t="s">
        <v>59</v>
      </c>
      <c r="E55" s="76"/>
      <c r="F55" s="81">
        <f>F56</f>
        <v>5577.35</v>
      </c>
      <c r="G55" s="81">
        <v>0</v>
      </c>
      <c r="H55" s="81">
        <v>0</v>
      </c>
    </row>
    <row r="56" spans="1:8" ht="15" customHeight="1">
      <c r="A56" s="71">
        <f t="shared" si="0"/>
        <v>50</v>
      </c>
      <c r="B56" s="79" t="s">
        <v>49</v>
      </c>
      <c r="C56" s="135" t="s">
        <v>361</v>
      </c>
      <c r="D56" s="76" t="s">
        <v>60</v>
      </c>
      <c r="E56" s="76"/>
      <c r="F56" s="81">
        <f>F57</f>
        <v>5577.35</v>
      </c>
      <c r="G56" s="81">
        <v>0</v>
      </c>
      <c r="H56" s="81">
        <v>0</v>
      </c>
    </row>
    <row r="57" spans="1:8" ht="15" customHeight="1">
      <c r="A57" s="71">
        <f t="shared" si="0"/>
        <v>51</v>
      </c>
      <c r="B57" s="88" t="s">
        <v>16</v>
      </c>
      <c r="C57" s="135" t="s">
        <v>361</v>
      </c>
      <c r="D57" s="139">
        <v>240</v>
      </c>
      <c r="E57" s="76" t="s">
        <v>33</v>
      </c>
      <c r="F57" s="81">
        <f>F58</f>
        <v>5577.35</v>
      </c>
      <c r="G57" s="81">
        <v>0</v>
      </c>
      <c r="H57" s="81">
        <v>0</v>
      </c>
    </row>
    <row r="58" spans="1:8" ht="15" customHeight="1">
      <c r="A58" s="71">
        <f t="shared" si="0"/>
        <v>52</v>
      </c>
      <c r="B58" s="91" t="s">
        <v>17</v>
      </c>
      <c r="C58" s="135" t="s">
        <v>361</v>
      </c>
      <c r="D58" s="139">
        <v>240</v>
      </c>
      <c r="E58" s="76" t="s">
        <v>34</v>
      </c>
      <c r="F58" s="81">
        <v>5577.35</v>
      </c>
      <c r="G58" s="81">
        <v>0</v>
      </c>
      <c r="H58" s="81">
        <v>0</v>
      </c>
    </row>
    <row r="59" spans="1:8" ht="90" customHeight="1">
      <c r="A59" s="71">
        <f t="shared" si="0"/>
        <v>53</v>
      </c>
      <c r="B59" s="91" t="str">
        <f>'Ведомтсвенная структура'!B132</f>
        <v>Расходы на обустройство участков улично-дорожной сети вблизи образовательных организаций для обеспечения безопасности дорожного движения в рамках подпрограммы "Содержание и благоустройство территории Мининского сельсовета" программы "Обеспечение жизнедеятельности и безопасности Мининского сельсовета"</v>
      </c>
      <c r="C59" s="135" t="s">
        <v>386</v>
      </c>
      <c r="D59" s="139"/>
      <c r="E59" s="76"/>
      <c r="F59" s="74">
        <f>F60</f>
        <v>334.15800000000002</v>
      </c>
      <c r="G59" s="81">
        <v>0</v>
      </c>
      <c r="H59" s="81">
        <v>0</v>
      </c>
    </row>
    <row r="60" spans="1:8" ht="15" customHeight="1">
      <c r="A60" s="71">
        <f t="shared" si="0"/>
        <v>54</v>
      </c>
      <c r="B60" s="79" t="s">
        <v>48</v>
      </c>
      <c r="C60" s="135" t="s">
        <v>386</v>
      </c>
      <c r="D60" s="76" t="s">
        <v>59</v>
      </c>
      <c r="E60" s="76"/>
      <c r="F60" s="81">
        <f>F61</f>
        <v>334.15800000000002</v>
      </c>
      <c r="G60" s="81">
        <v>0</v>
      </c>
      <c r="H60" s="81">
        <v>0</v>
      </c>
    </row>
    <row r="61" spans="1:8" ht="15" customHeight="1">
      <c r="A61" s="71">
        <f t="shared" si="0"/>
        <v>55</v>
      </c>
      <c r="B61" s="79" t="s">
        <v>49</v>
      </c>
      <c r="C61" s="135" t="s">
        <v>386</v>
      </c>
      <c r="D61" s="76" t="s">
        <v>60</v>
      </c>
      <c r="E61" s="76"/>
      <c r="F61" s="81">
        <f>F62</f>
        <v>334.15800000000002</v>
      </c>
      <c r="G61" s="81">
        <v>0</v>
      </c>
      <c r="H61" s="81">
        <v>0</v>
      </c>
    </row>
    <row r="62" spans="1:8" ht="15" customHeight="1">
      <c r="A62" s="71">
        <f t="shared" si="0"/>
        <v>56</v>
      </c>
      <c r="B62" s="88" t="s">
        <v>16</v>
      </c>
      <c r="C62" s="135" t="s">
        <v>386</v>
      </c>
      <c r="D62" s="139">
        <v>240</v>
      </c>
      <c r="E62" s="76" t="s">
        <v>33</v>
      </c>
      <c r="F62" s="81">
        <f>F63</f>
        <v>334.15800000000002</v>
      </c>
      <c r="G62" s="81">
        <v>0</v>
      </c>
      <c r="H62" s="81">
        <v>0</v>
      </c>
    </row>
    <row r="63" spans="1:8" ht="15" customHeight="1">
      <c r="A63" s="71">
        <f t="shared" si="0"/>
        <v>57</v>
      </c>
      <c r="B63" s="91" t="s">
        <v>17</v>
      </c>
      <c r="C63" s="135" t="s">
        <v>386</v>
      </c>
      <c r="D63" s="139">
        <v>240</v>
      </c>
      <c r="E63" s="76" t="s">
        <v>34</v>
      </c>
      <c r="F63" s="81">
        <v>334.15800000000002</v>
      </c>
      <c r="G63" s="81">
        <v>0</v>
      </c>
      <c r="H63" s="81">
        <v>0</v>
      </c>
    </row>
    <row r="64" spans="1:8" ht="99.75">
      <c r="A64" s="71">
        <f t="shared" si="0"/>
        <v>58</v>
      </c>
      <c r="B64" s="114" t="s">
        <v>89</v>
      </c>
      <c r="C64" s="73" t="s">
        <v>199</v>
      </c>
      <c r="D64" s="73"/>
      <c r="E64" s="73"/>
      <c r="F64" s="74">
        <f>F65</f>
        <v>2983.8760000000002</v>
      </c>
      <c r="G64" s="74">
        <f t="shared" ref="G64:H67" si="2">G65</f>
        <v>1084.2</v>
      </c>
      <c r="H64" s="74">
        <f t="shared" si="2"/>
        <v>1864.7</v>
      </c>
    </row>
    <row r="65" spans="1:8" ht="30">
      <c r="A65" s="71">
        <f t="shared" si="0"/>
        <v>59</v>
      </c>
      <c r="B65" s="79" t="s">
        <v>48</v>
      </c>
      <c r="C65" s="80" t="s">
        <v>199</v>
      </c>
      <c r="D65" s="80">
        <v>200</v>
      </c>
      <c r="E65" s="80"/>
      <c r="F65" s="81">
        <f>F66</f>
        <v>2983.8760000000002</v>
      </c>
      <c r="G65" s="81">
        <f t="shared" si="2"/>
        <v>1084.2</v>
      </c>
      <c r="H65" s="81">
        <f t="shared" si="2"/>
        <v>1864.7</v>
      </c>
    </row>
    <row r="66" spans="1:8" ht="31.5" customHeight="1">
      <c r="A66" s="71">
        <f t="shared" si="0"/>
        <v>60</v>
      </c>
      <c r="B66" s="79" t="s">
        <v>49</v>
      </c>
      <c r="C66" s="80" t="s">
        <v>199</v>
      </c>
      <c r="D66" s="80">
        <v>240</v>
      </c>
      <c r="E66" s="80"/>
      <c r="F66" s="81">
        <f>F67</f>
        <v>2983.8760000000002</v>
      </c>
      <c r="G66" s="81">
        <f t="shared" si="2"/>
        <v>1084.2</v>
      </c>
      <c r="H66" s="81">
        <f t="shared" si="2"/>
        <v>1864.7</v>
      </c>
    </row>
    <row r="67" spans="1:8">
      <c r="A67" s="71">
        <f t="shared" si="0"/>
        <v>61</v>
      </c>
      <c r="B67" s="79" t="s">
        <v>53</v>
      </c>
      <c r="C67" s="80" t="s">
        <v>199</v>
      </c>
      <c r="D67" s="80">
        <v>240</v>
      </c>
      <c r="E67" s="80" t="s">
        <v>35</v>
      </c>
      <c r="F67" s="81">
        <f>F68</f>
        <v>2983.8760000000002</v>
      </c>
      <c r="G67" s="81">
        <f t="shared" si="2"/>
        <v>1084.2</v>
      </c>
      <c r="H67" s="81">
        <f t="shared" si="2"/>
        <v>1864.7</v>
      </c>
    </row>
    <row r="68" spans="1:8">
      <c r="A68" s="71">
        <f t="shared" si="0"/>
        <v>62</v>
      </c>
      <c r="B68" s="82" t="s">
        <v>20</v>
      </c>
      <c r="C68" s="80" t="s">
        <v>199</v>
      </c>
      <c r="D68" s="80">
        <v>240</v>
      </c>
      <c r="E68" s="80" t="s">
        <v>37</v>
      </c>
      <c r="F68" s="81">
        <f>'Ведомтсвенная структура'!G165</f>
        <v>2983.8760000000002</v>
      </c>
      <c r="G68" s="81">
        <f>'Ведомтсвенная структура'!H165</f>
        <v>1084.2</v>
      </c>
      <c r="H68" s="81">
        <f>'Ведомтсвенная структура'!I165</f>
        <v>1864.7</v>
      </c>
    </row>
    <row r="69" spans="1:8" ht="85.5">
      <c r="A69" s="71">
        <f t="shared" si="0"/>
        <v>63</v>
      </c>
      <c r="B69" s="114" t="s">
        <v>90</v>
      </c>
      <c r="C69" s="73" t="s">
        <v>200</v>
      </c>
      <c r="D69" s="73"/>
      <c r="E69" s="73"/>
      <c r="F69" s="74">
        <f>F70</f>
        <v>250</v>
      </c>
      <c r="G69" s="74">
        <f t="shared" ref="G69:H72" si="3">G70</f>
        <v>64.400000000000006</v>
      </c>
      <c r="H69" s="74">
        <f t="shared" si="3"/>
        <v>64.400000000000006</v>
      </c>
    </row>
    <row r="70" spans="1:8" ht="30">
      <c r="A70" s="71">
        <f t="shared" si="0"/>
        <v>64</v>
      </c>
      <c r="B70" s="79" t="s">
        <v>48</v>
      </c>
      <c r="C70" s="80" t="s">
        <v>200</v>
      </c>
      <c r="D70" s="80">
        <v>200</v>
      </c>
      <c r="E70" s="80"/>
      <c r="F70" s="81">
        <f>F71</f>
        <v>250</v>
      </c>
      <c r="G70" s="81">
        <f t="shared" si="3"/>
        <v>64.400000000000006</v>
      </c>
      <c r="H70" s="81">
        <f t="shared" si="3"/>
        <v>64.400000000000006</v>
      </c>
    </row>
    <row r="71" spans="1:8" ht="45">
      <c r="A71" s="71">
        <f t="shared" si="0"/>
        <v>65</v>
      </c>
      <c r="B71" s="79" t="s">
        <v>49</v>
      </c>
      <c r="C71" s="80" t="s">
        <v>200</v>
      </c>
      <c r="D71" s="80">
        <v>240</v>
      </c>
      <c r="E71" s="80"/>
      <c r="F71" s="81">
        <f>'Ведомтсвенная структура'!G166</f>
        <v>250</v>
      </c>
      <c r="G71" s="81">
        <f>'Ведомтсвенная структура'!H166</f>
        <v>64.400000000000006</v>
      </c>
      <c r="H71" s="81">
        <f>'Ведомтсвенная структура'!I166</f>
        <v>64.400000000000006</v>
      </c>
    </row>
    <row r="72" spans="1:8">
      <c r="A72" s="71">
        <f t="shared" si="0"/>
        <v>66</v>
      </c>
      <c r="B72" s="79" t="s">
        <v>53</v>
      </c>
      <c r="C72" s="80" t="s">
        <v>201</v>
      </c>
      <c r="D72" s="80">
        <v>240</v>
      </c>
      <c r="E72" s="80" t="s">
        <v>35</v>
      </c>
      <c r="F72" s="81">
        <f>F73</f>
        <v>1547.7909999999999</v>
      </c>
      <c r="G72" s="81">
        <f t="shared" si="3"/>
        <v>952.1</v>
      </c>
      <c r="H72" s="81">
        <f t="shared" si="3"/>
        <v>952.1</v>
      </c>
    </row>
    <row r="73" spans="1:8">
      <c r="A73" s="71">
        <f t="shared" ref="A73:A136" si="4">A72+1</f>
        <v>67</v>
      </c>
      <c r="B73" s="82" t="s">
        <v>20</v>
      </c>
      <c r="C73" s="80" t="s">
        <v>201</v>
      </c>
      <c r="D73" s="80">
        <v>240</v>
      </c>
      <c r="E73" s="80" t="s">
        <v>37</v>
      </c>
      <c r="F73" s="81">
        <f>F74</f>
        <v>1547.7909999999999</v>
      </c>
      <c r="G73" s="81">
        <f>'Ведомтсвенная структура'!H172</f>
        <v>952.1</v>
      </c>
      <c r="H73" s="81">
        <f>'Ведомтсвенная структура'!I172</f>
        <v>952.1</v>
      </c>
    </row>
    <row r="74" spans="1:8" ht="90">
      <c r="A74" s="71">
        <f t="shared" si="4"/>
        <v>68</v>
      </c>
      <c r="B74" s="140" t="s">
        <v>233</v>
      </c>
      <c r="C74" s="73" t="s">
        <v>201</v>
      </c>
      <c r="D74" s="73"/>
      <c r="E74" s="73"/>
      <c r="F74" s="74">
        <f>F77+F75</f>
        <v>1547.7909999999999</v>
      </c>
      <c r="G74" s="74">
        <f>'Ведомтсвенная структура'!H172</f>
        <v>952.1</v>
      </c>
      <c r="H74" s="74">
        <f>H75+H77</f>
        <v>952.1</v>
      </c>
    </row>
    <row r="75" spans="1:8" ht="63.75">
      <c r="A75" s="71">
        <f t="shared" si="4"/>
        <v>69</v>
      </c>
      <c r="B75" s="88" t="s">
        <v>44</v>
      </c>
      <c r="C75" s="80" t="s">
        <v>201</v>
      </c>
      <c r="D75" s="80" t="s">
        <v>181</v>
      </c>
      <c r="E75" s="80"/>
      <c r="F75" s="81">
        <f>F76</f>
        <v>1067.7909999999999</v>
      </c>
      <c r="G75" s="81">
        <f>G76</f>
        <v>772.1</v>
      </c>
      <c r="H75" s="81">
        <f>H76</f>
        <v>772.1</v>
      </c>
    </row>
    <row r="76" spans="1:8" ht="24.75" customHeight="1">
      <c r="A76" s="71">
        <f t="shared" si="4"/>
        <v>70</v>
      </c>
      <c r="B76" s="92" t="s">
        <v>179</v>
      </c>
      <c r="C76" s="80" t="s">
        <v>201</v>
      </c>
      <c r="D76" s="80" t="s">
        <v>149</v>
      </c>
      <c r="E76" s="80"/>
      <c r="F76" s="81">
        <f>'Ведомтсвенная структура'!G173</f>
        <v>1067.7909999999999</v>
      </c>
      <c r="G76" s="81">
        <f>'Ведомтсвенная структура'!H173</f>
        <v>772.1</v>
      </c>
      <c r="H76" s="81">
        <f>'Ведомтсвенная структура'!I173</f>
        <v>772.1</v>
      </c>
    </row>
    <row r="77" spans="1:8" ht="30">
      <c r="A77" s="71">
        <f t="shared" si="4"/>
        <v>71</v>
      </c>
      <c r="B77" s="79" t="s">
        <v>48</v>
      </c>
      <c r="C77" s="80" t="s">
        <v>201</v>
      </c>
      <c r="D77" s="80">
        <v>200</v>
      </c>
      <c r="E77" s="80"/>
      <c r="F77" s="81">
        <f>F78</f>
        <v>480</v>
      </c>
      <c r="G77" s="81">
        <f t="shared" ref="G77:H79" si="5">G78</f>
        <v>180</v>
      </c>
      <c r="H77" s="81">
        <f t="shared" si="5"/>
        <v>180</v>
      </c>
    </row>
    <row r="78" spans="1:8" ht="45">
      <c r="A78" s="71">
        <f t="shared" si="4"/>
        <v>72</v>
      </c>
      <c r="B78" s="79" t="s">
        <v>49</v>
      </c>
      <c r="C78" s="80" t="s">
        <v>201</v>
      </c>
      <c r="D78" s="80">
        <v>240</v>
      </c>
      <c r="E78" s="80"/>
      <c r="F78" s="81">
        <f>F79</f>
        <v>480</v>
      </c>
      <c r="G78" s="81">
        <f t="shared" si="5"/>
        <v>180</v>
      </c>
      <c r="H78" s="81">
        <f t="shared" si="5"/>
        <v>180</v>
      </c>
    </row>
    <row r="79" spans="1:8">
      <c r="A79" s="71">
        <f t="shared" si="4"/>
        <v>73</v>
      </c>
      <c r="B79" s="79" t="s">
        <v>53</v>
      </c>
      <c r="C79" s="80" t="s">
        <v>201</v>
      </c>
      <c r="D79" s="80">
        <v>240</v>
      </c>
      <c r="E79" s="80" t="s">
        <v>35</v>
      </c>
      <c r="F79" s="81">
        <f>F80</f>
        <v>480</v>
      </c>
      <c r="G79" s="81">
        <f t="shared" si="5"/>
        <v>180</v>
      </c>
      <c r="H79" s="81">
        <f t="shared" si="5"/>
        <v>180</v>
      </c>
    </row>
    <row r="80" spans="1:8">
      <c r="A80" s="71">
        <f t="shared" si="4"/>
        <v>74</v>
      </c>
      <c r="B80" s="82" t="s">
        <v>20</v>
      </c>
      <c r="C80" s="80" t="s">
        <v>201</v>
      </c>
      <c r="D80" s="80">
        <v>240</v>
      </c>
      <c r="E80" s="80" t="s">
        <v>37</v>
      </c>
      <c r="F80" s="81">
        <f>'Ведомтсвенная структура'!G176</f>
        <v>480</v>
      </c>
      <c r="G80" s="81">
        <f>'Ведомтсвенная структура'!H176</f>
        <v>180</v>
      </c>
      <c r="H80" s="81">
        <f>'Ведомтсвенная структура'!I176</f>
        <v>180</v>
      </c>
    </row>
    <row r="81" spans="1:8" ht="57">
      <c r="A81" s="71">
        <f t="shared" si="4"/>
        <v>75</v>
      </c>
      <c r="B81" s="114" t="s">
        <v>87</v>
      </c>
      <c r="C81" s="73" t="s">
        <v>197</v>
      </c>
      <c r="D81" s="80"/>
      <c r="E81" s="80"/>
      <c r="F81" s="74">
        <f>F87+F92+F82</f>
        <v>16897.751</v>
      </c>
      <c r="G81" s="74">
        <f>G87</f>
        <v>100</v>
      </c>
      <c r="H81" s="74">
        <f>H87</f>
        <v>100</v>
      </c>
    </row>
    <row r="82" spans="1:8" ht="144.75" customHeight="1">
      <c r="A82" s="71">
        <f t="shared" si="4"/>
        <v>76</v>
      </c>
      <c r="B82" s="114" t="s">
        <v>396</v>
      </c>
      <c r="C82" s="80" t="s">
        <v>392</v>
      </c>
      <c r="D82" s="80"/>
      <c r="E82" s="80"/>
      <c r="F82" s="81">
        <v>6570</v>
      </c>
      <c r="G82" s="81">
        <v>0</v>
      </c>
      <c r="H82" s="81">
        <v>0</v>
      </c>
    </row>
    <row r="83" spans="1:8" ht="30">
      <c r="A83" s="71">
        <f t="shared" si="4"/>
        <v>77</v>
      </c>
      <c r="B83" s="79" t="s">
        <v>48</v>
      </c>
      <c r="C83" s="80" t="s">
        <v>392</v>
      </c>
      <c r="D83" s="80">
        <v>200</v>
      </c>
      <c r="E83" s="80"/>
      <c r="F83" s="81">
        <v>6570</v>
      </c>
      <c r="G83" s="81">
        <v>0</v>
      </c>
      <c r="H83" s="81">
        <v>0</v>
      </c>
    </row>
    <row r="84" spans="1:8" ht="45">
      <c r="A84" s="71">
        <f t="shared" si="4"/>
        <v>78</v>
      </c>
      <c r="B84" s="79" t="s">
        <v>49</v>
      </c>
      <c r="C84" s="80" t="s">
        <v>392</v>
      </c>
      <c r="D84" s="80">
        <v>240</v>
      </c>
      <c r="E84" s="80"/>
      <c r="F84" s="81">
        <v>6570</v>
      </c>
      <c r="G84" s="81">
        <v>0</v>
      </c>
      <c r="H84" s="81">
        <v>0</v>
      </c>
    </row>
    <row r="85" spans="1:8">
      <c r="A85" s="71">
        <f t="shared" si="4"/>
        <v>79</v>
      </c>
      <c r="B85" s="79" t="s">
        <v>53</v>
      </c>
      <c r="C85" s="80" t="s">
        <v>392</v>
      </c>
      <c r="D85" s="80" t="s">
        <v>60</v>
      </c>
      <c r="E85" s="80" t="s">
        <v>35</v>
      </c>
      <c r="F85" s="81">
        <v>6570</v>
      </c>
      <c r="G85" s="81">
        <v>0</v>
      </c>
      <c r="H85" s="81">
        <v>0</v>
      </c>
    </row>
    <row r="86" spans="1:8">
      <c r="A86" s="71">
        <f t="shared" si="4"/>
        <v>80</v>
      </c>
      <c r="B86" s="72" t="s">
        <v>57</v>
      </c>
      <c r="C86" s="73" t="s">
        <v>392</v>
      </c>
      <c r="D86" s="80">
        <v>240</v>
      </c>
      <c r="E86" s="80" t="s">
        <v>36</v>
      </c>
      <c r="F86" s="74">
        <v>6570</v>
      </c>
      <c r="G86" s="74">
        <v>0</v>
      </c>
      <c r="H86" s="74">
        <v>0</v>
      </c>
    </row>
    <row r="87" spans="1:8" ht="116.25" customHeight="1">
      <c r="A87" s="71">
        <f t="shared" si="4"/>
        <v>81</v>
      </c>
      <c r="B87" s="79" t="s">
        <v>88</v>
      </c>
      <c r="C87" s="80" t="s">
        <v>198</v>
      </c>
      <c r="D87" s="80"/>
      <c r="E87" s="80"/>
      <c r="F87" s="81">
        <f>F88</f>
        <v>600</v>
      </c>
      <c r="G87" s="81">
        <f t="shared" ref="G87:H90" si="6">G88</f>
        <v>100</v>
      </c>
      <c r="H87" s="81">
        <f>H88</f>
        <v>100</v>
      </c>
    </row>
    <row r="88" spans="1:8" ht="30">
      <c r="A88" s="71">
        <f t="shared" si="4"/>
        <v>82</v>
      </c>
      <c r="B88" s="79" t="s">
        <v>48</v>
      </c>
      <c r="C88" s="80" t="s">
        <v>198</v>
      </c>
      <c r="D88" s="80">
        <v>200</v>
      </c>
      <c r="E88" s="80"/>
      <c r="F88" s="81">
        <f>F89</f>
        <v>600</v>
      </c>
      <c r="G88" s="81">
        <f t="shared" si="6"/>
        <v>100</v>
      </c>
      <c r="H88" s="81">
        <f t="shared" si="6"/>
        <v>100</v>
      </c>
    </row>
    <row r="89" spans="1:8" ht="45">
      <c r="A89" s="71">
        <f t="shared" si="4"/>
        <v>83</v>
      </c>
      <c r="B89" s="79" t="s">
        <v>49</v>
      </c>
      <c r="C89" s="80" t="s">
        <v>198</v>
      </c>
      <c r="D89" s="80">
        <v>240</v>
      </c>
      <c r="E89" s="80"/>
      <c r="F89" s="81">
        <f>F90</f>
        <v>600</v>
      </c>
      <c r="G89" s="81">
        <f t="shared" si="6"/>
        <v>100</v>
      </c>
      <c r="H89" s="81">
        <f t="shared" si="6"/>
        <v>100</v>
      </c>
    </row>
    <row r="90" spans="1:8">
      <c r="A90" s="71">
        <f t="shared" si="4"/>
        <v>84</v>
      </c>
      <c r="B90" s="79" t="s">
        <v>53</v>
      </c>
      <c r="C90" s="80" t="s">
        <v>198</v>
      </c>
      <c r="D90" s="80" t="s">
        <v>60</v>
      </c>
      <c r="E90" s="80" t="s">
        <v>35</v>
      </c>
      <c r="F90" s="81">
        <f>F91</f>
        <v>600</v>
      </c>
      <c r="G90" s="81">
        <f t="shared" si="6"/>
        <v>100</v>
      </c>
      <c r="H90" s="81">
        <f t="shared" si="6"/>
        <v>100</v>
      </c>
    </row>
    <row r="91" spans="1:8">
      <c r="A91" s="71">
        <f t="shared" si="4"/>
        <v>85</v>
      </c>
      <c r="B91" s="79" t="s">
        <v>57</v>
      </c>
      <c r="C91" s="80" t="s">
        <v>198</v>
      </c>
      <c r="D91" s="80">
        <v>240</v>
      </c>
      <c r="E91" s="80" t="s">
        <v>36</v>
      </c>
      <c r="F91" s="81">
        <f>'Ведомтсвенная структура'!G156</f>
        <v>600</v>
      </c>
      <c r="G91" s="81">
        <f>'Ведомтсвенная структура'!H156</f>
        <v>100</v>
      </c>
      <c r="H91" s="81">
        <f>'Ведомтсвенная структура'!I156</f>
        <v>100</v>
      </c>
    </row>
    <row r="92" spans="1:8" ht="150">
      <c r="A92" s="71">
        <f t="shared" si="4"/>
        <v>86</v>
      </c>
      <c r="B92" s="79" t="s">
        <v>352</v>
      </c>
      <c r="C92" s="80" t="s">
        <v>353</v>
      </c>
      <c r="D92" s="80"/>
      <c r="E92" s="80"/>
      <c r="F92" s="81">
        <f>F93</f>
        <v>9727.7510000000002</v>
      </c>
      <c r="G92" s="81">
        <v>0</v>
      </c>
      <c r="H92" s="81">
        <v>0</v>
      </c>
    </row>
    <row r="93" spans="1:8" ht="30">
      <c r="A93" s="71">
        <f t="shared" si="4"/>
        <v>87</v>
      </c>
      <c r="B93" s="79" t="s">
        <v>48</v>
      </c>
      <c r="C93" s="80" t="s">
        <v>353</v>
      </c>
      <c r="D93" s="80">
        <v>200</v>
      </c>
      <c r="E93" s="80"/>
      <c r="F93" s="81">
        <f>F94</f>
        <v>9727.7510000000002</v>
      </c>
      <c r="G93" s="81">
        <v>0</v>
      </c>
      <c r="H93" s="81">
        <v>0</v>
      </c>
    </row>
    <row r="94" spans="1:8" ht="45">
      <c r="A94" s="71">
        <f t="shared" si="4"/>
        <v>88</v>
      </c>
      <c r="B94" s="79" t="s">
        <v>49</v>
      </c>
      <c r="C94" s="80" t="s">
        <v>353</v>
      </c>
      <c r="D94" s="80">
        <v>240</v>
      </c>
      <c r="E94" s="80"/>
      <c r="F94" s="81">
        <f>F95</f>
        <v>9727.7510000000002</v>
      </c>
      <c r="G94" s="81">
        <v>0</v>
      </c>
      <c r="H94" s="81">
        <v>0</v>
      </c>
    </row>
    <row r="95" spans="1:8">
      <c r="A95" s="71">
        <f t="shared" si="4"/>
        <v>89</v>
      </c>
      <c r="B95" s="79" t="s">
        <v>53</v>
      </c>
      <c r="C95" s="80" t="s">
        <v>353</v>
      </c>
      <c r="D95" s="80" t="s">
        <v>60</v>
      </c>
      <c r="E95" s="80" t="s">
        <v>35</v>
      </c>
      <c r="F95" s="81">
        <f>F96</f>
        <v>9727.7510000000002</v>
      </c>
      <c r="G95" s="81">
        <v>0</v>
      </c>
      <c r="H95" s="81">
        <v>0</v>
      </c>
    </row>
    <row r="96" spans="1:8">
      <c r="A96" s="71">
        <f t="shared" si="4"/>
        <v>90</v>
      </c>
      <c r="B96" s="79" t="s">
        <v>57</v>
      </c>
      <c r="C96" s="80" t="s">
        <v>353</v>
      </c>
      <c r="D96" s="80">
        <v>240</v>
      </c>
      <c r="E96" s="80" t="s">
        <v>36</v>
      </c>
      <c r="F96" s="81">
        <v>9727.7510000000002</v>
      </c>
      <c r="G96" s="81">
        <v>0</v>
      </c>
      <c r="H96" s="81">
        <v>0</v>
      </c>
    </row>
    <row r="97" spans="1:8" ht="42.75">
      <c r="A97" s="71">
        <f t="shared" si="4"/>
        <v>91</v>
      </c>
      <c r="B97" s="72" t="s">
        <v>80</v>
      </c>
      <c r="C97" s="73" t="s">
        <v>189</v>
      </c>
      <c r="D97" s="80"/>
      <c r="E97" s="80"/>
      <c r="F97" s="74">
        <f t="shared" ref="F97:H99" si="7">F98</f>
        <v>300</v>
      </c>
      <c r="G97" s="81">
        <f t="shared" si="7"/>
        <v>300</v>
      </c>
      <c r="H97" s="81">
        <f t="shared" si="7"/>
        <v>300</v>
      </c>
    </row>
    <row r="98" spans="1:8" ht="120">
      <c r="A98" s="71">
        <f t="shared" si="4"/>
        <v>92</v>
      </c>
      <c r="B98" s="79" t="s">
        <v>81</v>
      </c>
      <c r="C98" s="80" t="s">
        <v>190</v>
      </c>
      <c r="D98" s="80"/>
      <c r="E98" s="80"/>
      <c r="F98" s="81">
        <f t="shared" si="7"/>
        <v>300</v>
      </c>
      <c r="G98" s="81">
        <f t="shared" si="7"/>
        <v>300</v>
      </c>
      <c r="H98" s="81">
        <f t="shared" si="7"/>
        <v>300</v>
      </c>
    </row>
    <row r="99" spans="1:8" ht="30">
      <c r="A99" s="71">
        <f t="shared" si="4"/>
        <v>93</v>
      </c>
      <c r="B99" s="79" t="s">
        <v>48</v>
      </c>
      <c r="C99" s="80" t="s">
        <v>190</v>
      </c>
      <c r="D99" s="80" t="s">
        <v>59</v>
      </c>
      <c r="E99" s="80"/>
      <c r="F99" s="81">
        <f t="shared" si="7"/>
        <v>300</v>
      </c>
      <c r="G99" s="81">
        <f t="shared" si="7"/>
        <v>300</v>
      </c>
      <c r="H99" s="81">
        <f t="shared" si="7"/>
        <v>300</v>
      </c>
    </row>
    <row r="100" spans="1:8" ht="45">
      <c r="A100" s="71">
        <f t="shared" si="4"/>
        <v>94</v>
      </c>
      <c r="B100" s="79" t="s">
        <v>49</v>
      </c>
      <c r="C100" s="80" t="s">
        <v>190</v>
      </c>
      <c r="D100" s="80" t="s">
        <v>60</v>
      </c>
      <c r="E100" s="80"/>
      <c r="F100" s="81">
        <f>'Ведомтсвенная структура'!G71</f>
        <v>300</v>
      </c>
      <c r="G100" s="81">
        <f>G101</f>
        <v>300</v>
      </c>
      <c r="H100" s="81">
        <f>H101</f>
        <v>300</v>
      </c>
    </row>
    <row r="101" spans="1:8">
      <c r="A101" s="71">
        <f t="shared" si="4"/>
        <v>95</v>
      </c>
      <c r="B101" s="79" t="s">
        <v>7</v>
      </c>
      <c r="C101" s="80" t="s">
        <v>190</v>
      </c>
      <c r="D101" s="80" t="s">
        <v>60</v>
      </c>
      <c r="E101" s="80" t="s">
        <v>25</v>
      </c>
      <c r="F101" s="81">
        <f>F102</f>
        <v>300</v>
      </c>
      <c r="G101" s="81">
        <f>G102</f>
        <v>300</v>
      </c>
      <c r="H101" s="81">
        <f>H102</f>
        <v>300</v>
      </c>
    </row>
    <row r="102" spans="1:8">
      <c r="A102" s="71">
        <f t="shared" si="4"/>
        <v>96</v>
      </c>
      <c r="B102" s="79" t="s">
        <v>78</v>
      </c>
      <c r="C102" s="80" t="s">
        <v>190</v>
      </c>
      <c r="D102" s="80" t="s">
        <v>60</v>
      </c>
      <c r="E102" s="80" t="s">
        <v>72</v>
      </c>
      <c r="F102" s="81">
        <f>'Ведомтсвенная структура'!G71</f>
        <v>300</v>
      </c>
      <c r="G102" s="81">
        <f>'Ведомтсвенная структура'!H75</f>
        <v>300</v>
      </c>
      <c r="H102" s="81">
        <f>'Ведомтсвенная структура'!I75</f>
        <v>300</v>
      </c>
    </row>
    <row r="103" spans="1:8">
      <c r="A103" s="71">
        <f t="shared" si="4"/>
        <v>97</v>
      </c>
      <c r="B103" s="72" t="s">
        <v>169</v>
      </c>
      <c r="C103" s="73" t="s">
        <v>192</v>
      </c>
      <c r="D103" s="73"/>
      <c r="E103" s="73"/>
      <c r="F103" s="74">
        <f>F104+F109+F114</f>
        <v>1136.895</v>
      </c>
      <c r="G103" s="74">
        <f>G104+G109+G114</f>
        <v>836.89499999999998</v>
      </c>
      <c r="H103" s="74">
        <f>H105+H109+H114</f>
        <v>836.89499999999998</v>
      </c>
    </row>
    <row r="104" spans="1:8" ht="107.25" customHeight="1">
      <c r="A104" s="71">
        <f t="shared" si="4"/>
        <v>98</v>
      </c>
      <c r="B104" s="75" t="s">
        <v>168</v>
      </c>
      <c r="C104" s="76" t="s">
        <v>202</v>
      </c>
      <c r="D104" s="76"/>
      <c r="E104" s="76"/>
      <c r="F104" s="77">
        <f>F105</f>
        <v>5</v>
      </c>
      <c r="G104" s="77">
        <f t="shared" ref="G104:H107" si="8">G105</f>
        <v>5</v>
      </c>
      <c r="H104" s="77">
        <f t="shared" si="8"/>
        <v>5</v>
      </c>
    </row>
    <row r="105" spans="1:8" ht="30">
      <c r="A105" s="71">
        <f t="shared" si="4"/>
        <v>99</v>
      </c>
      <c r="B105" s="79" t="s">
        <v>48</v>
      </c>
      <c r="C105" s="80" t="s">
        <v>193</v>
      </c>
      <c r="D105" s="80">
        <v>200</v>
      </c>
      <c r="E105" s="80"/>
      <c r="F105" s="81">
        <f>F106</f>
        <v>5</v>
      </c>
      <c r="G105" s="81">
        <f t="shared" si="8"/>
        <v>5</v>
      </c>
      <c r="H105" s="81">
        <f t="shared" si="8"/>
        <v>5</v>
      </c>
    </row>
    <row r="106" spans="1:8" ht="30.75" customHeight="1">
      <c r="A106" s="71">
        <f t="shared" si="4"/>
        <v>100</v>
      </c>
      <c r="B106" s="79" t="s">
        <v>49</v>
      </c>
      <c r="C106" s="80" t="s">
        <v>193</v>
      </c>
      <c r="D106" s="80">
        <v>240</v>
      </c>
      <c r="E106" s="80"/>
      <c r="F106" s="81">
        <f>F107</f>
        <v>5</v>
      </c>
      <c r="G106" s="81">
        <f t="shared" si="8"/>
        <v>5</v>
      </c>
      <c r="H106" s="81">
        <f t="shared" si="8"/>
        <v>5</v>
      </c>
    </row>
    <row r="107" spans="1:8" ht="30">
      <c r="A107" s="71">
        <f t="shared" si="4"/>
        <v>101</v>
      </c>
      <c r="B107" s="79" t="s">
        <v>13</v>
      </c>
      <c r="C107" s="80" t="s">
        <v>193</v>
      </c>
      <c r="D107" s="80">
        <v>240</v>
      </c>
      <c r="E107" s="80" t="s">
        <v>31</v>
      </c>
      <c r="F107" s="81">
        <f>F108</f>
        <v>5</v>
      </c>
      <c r="G107" s="81">
        <f t="shared" si="8"/>
        <v>5</v>
      </c>
      <c r="H107" s="81">
        <f t="shared" si="8"/>
        <v>5</v>
      </c>
    </row>
    <row r="108" spans="1:8" ht="45">
      <c r="A108" s="71">
        <f t="shared" si="4"/>
        <v>102</v>
      </c>
      <c r="B108" s="79" t="s">
        <v>14</v>
      </c>
      <c r="C108" s="80" t="s">
        <v>193</v>
      </c>
      <c r="D108" s="80">
        <v>240</v>
      </c>
      <c r="E108" s="80" t="s">
        <v>32</v>
      </c>
      <c r="F108" s="81">
        <f>'Ведомтсвенная структура'!G94</f>
        <v>5</v>
      </c>
      <c r="G108" s="81">
        <f>'Ведомтсвенная структура'!H94</f>
        <v>5</v>
      </c>
      <c r="H108" s="81">
        <f>'Ведомтсвенная структура'!I94</f>
        <v>5</v>
      </c>
    </row>
    <row r="109" spans="1:8" ht="90">
      <c r="A109" s="71">
        <f t="shared" si="4"/>
        <v>103</v>
      </c>
      <c r="B109" s="75" t="s">
        <v>167</v>
      </c>
      <c r="C109" s="76" t="s">
        <v>194</v>
      </c>
      <c r="D109" s="76"/>
      <c r="E109" s="76"/>
      <c r="F109" s="77">
        <f>F110</f>
        <v>340</v>
      </c>
      <c r="G109" s="77">
        <f t="shared" ref="G109:H112" si="9">G110</f>
        <v>40</v>
      </c>
      <c r="H109" s="77">
        <f t="shared" si="9"/>
        <v>40</v>
      </c>
    </row>
    <row r="110" spans="1:8" ht="30">
      <c r="A110" s="71">
        <f t="shared" si="4"/>
        <v>104</v>
      </c>
      <c r="B110" s="79" t="s">
        <v>48</v>
      </c>
      <c r="C110" s="80" t="s">
        <v>194</v>
      </c>
      <c r="D110" s="80">
        <v>200</v>
      </c>
      <c r="E110" s="80"/>
      <c r="F110" s="81">
        <f>F111</f>
        <v>340</v>
      </c>
      <c r="G110" s="81">
        <f t="shared" si="9"/>
        <v>40</v>
      </c>
      <c r="H110" s="81">
        <f t="shared" si="9"/>
        <v>40</v>
      </c>
    </row>
    <row r="111" spans="1:8" ht="30.75" customHeight="1">
      <c r="A111" s="71">
        <f t="shared" si="4"/>
        <v>105</v>
      </c>
      <c r="B111" s="79" t="s">
        <v>49</v>
      </c>
      <c r="C111" s="80" t="s">
        <v>194</v>
      </c>
      <c r="D111" s="80">
        <v>240</v>
      </c>
      <c r="E111" s="80"/>
      <c r="F111" s="81">
        <f>F112</f>
        <v>340</v>
      </c>
      <c r="G111" s="81">
        <f t="shared" si="9"/>
        <v>40</v>
      </c>
      <c r="H111" s="81">
        <f t="shared" si="9"/>
        <v>40</v>
      </c>
    </row>
    <row r="112" spans="1:8" ht="30">
      <c r="A112" s="71">
        <f t="shared" si="4"/>
        <v>106</v>
      </c>
      <c r="B112" s="79" t="s">
        <v>13</v>
      </c>
      <c r="C112" s="80" t="s">
        <v>194</v>
      </c>
      <c r="D112" s="80">
        <v>240</v>
      </c>
      <c r="E112" s="80" t="s">
        <v>31</v>
      </c>
      <c r="F112" s="81">
        <f>F113</f>
        <v>340</v>
      </c>
      <c r="G112" s="81">
        <f t="shared" si="9"/>
        <v>40</v>
      </c>
      <c r="H112" s="81">
        <f t="shared" si="9"/>
        <v>40</v>
      </c>
    </row>
    <row r="113" spans="1:8" ht="33.75" customHeight="1">
      <c r="A113" s="71">
        <f t="shared" si="4"/>
        <v>107</v>
      </c>
      <c r="B113" s="83" t="s">
        <v>254</v>
      </c>
      <c r="C113" s="84" t="s">
        <v>194</v>
      </c>
      <c r="D113" s="84">
        <v>240</v>
      </c>
      <c r="E113" s="80" t="s">
        <v>32</v>
      </c>
      <c r="F113" s="85">
        <f>'Ведомтсвенная структура'!G97</f>
        <v>340</v>
      </c>
      <c r="G113" s="85">
        <f>'Ведомтсвенная структура'!H97</f>
        <v>40</v>
      </c>
      <c r="H113" s="85">
        <f>'Ведомтсвенная структура'!I97</f>
        <v>40</v>
      </c>
    </row>
    <row r="114" spans="1:8" ht="25.5">
      <c r="A114" s="71">
        <f t="shared" si="4"/>
        <v>108</v>
      </c>
      <c r="B114" s="91" t="s">
        <v>239</v>
      </c>
      <c r="C114" s="73" t="s">
        <v>240</v>
      </c>
      <c r="D114" s="84"/>
      <c r="E114" s="80"/>
      <c r="F114" s="85">
        <f>F115</f>
        <v>791.89499999999998</v>
      </c>
      <c r="G114" s="85">
        <v>791.89499999999998</v>
      </c>
      <c r="H114" s="85">
        <v>791.89499999999998</v>
      </c>
    </row>
    <row r="115" spans="1:8" ht="25.5">
      <c r="A115" s="71">
        <f t="shared" si="4"/>
        <v>109</v>
      </c>
      <c r="B115" s="88" t="s">
        <v>49</v>
      </c>
      <c r="C115" s="80" t="s">
        <v>240</v>
      </c>
      <c r="D115" s="80" t="s">
        <v>59</v>
      </c>
      <c r="E115" s="168"/>
      <c r="F115" s="169">
        <f t="shared" ref="F115:H116" si="10">F116</f>
        <v>791.89499999999998</v>
      </c>
      <c r="G115" s="81">
        <f t="shared" si="10"/>
        <v>791.89499999999998</v>
      </c>
      <c r="H115" s="81">
        <f t="shared" si="10"/>
        <v>791.89499999999998</v>
      </c>
    </row>
    <row r="116" spans="1:8" ht="25.5">
      <c r="A116" s="71">
        <f t="shared" si="4"/>
        <v>110</v>
      </c>
      <c r="B116" s="88" t="s">
        <v>48</v>
      </c>
      <c r="C116" s="80" t="s">
        <v>240</v>
      </c>
      <c r="D116" s="80" t="s">
        <v>60</v>
      </c>
      <c r="E116" s="73"/>
      <c r="F116" s="81">
        <f t="shared" si="10"/>
        <v>791.89499999999998</v>
      </c>
      <c r="G116" s="81">
        <f t="shared" si="10"/>
        <v>791.89499999999998</v>
      </c>
      <c r="H116" s="81">
        <f t="shared" si="10"/>
        <v>791.89499999999998</v>
      </c>
    </row>
    <row r="117" spans="1:8" ht="25.5">
      <c r="A117" s="71">
        <f t="shared" si="4"/>
        <v>111</v>
      </c>
      <c r="B117" s="88" t="s">
        <v>13</v>
      </c>
      <c r="C117" s="80" t="s">
        <v>240</v>
      </c>
      <c r="D117" s="80" t="s">
        <v>60</v>
      </c>
      <c r="E117" s="80" t="s">
        <v>31</v>
      </c>
      <c r="F117" s="85">
        <f>F118</f>
        <v>791.89499999999998</v>
      </c>
      <c r="G117" s="85">
        <f>G118</f>
        <v>791.89499999999998</v>
      </c>
      <c r="H117" s="85">
        <v>791.89499999999998</v>
      </c>
    </row>
    <row r="118" spans="1:8" ht="42" customHeight="1">
      <c r="A118" s="71">
        <f t="shared" si="4"/>
        <v>112</v>
      </c>
      <c r="B118" s="88" t="s">
        <v>254</v>
      </c>
      <c r="C118" s="80" t="s">
        <v>240</v>
      </c>
      <c r="D118" s="80" t="s">
        <v>60</v>
      </c>
      <c r="E118" s="80" t="s">
        <v>32</v>
      </c>
      <c r="F118" s="85">
        <v>791.89499999999998</v>
      </c>
      <c r="G118" s="85">
        <v>791.89499999999998</v>
      </c>
      <c r="H118" s="85">
        <v>791.89499999999998</v>
      </c>
    </row>
    <row r="119" spans="1:8" ht="15.75">
      <c r="A119" s="71">
        <f t="shared" si="4"/>
        <v>113</v>
      </c>
      <c r="B119" s="87" t="s">
        <v>58</v>
      </c>
      <c r="C119" s="73" t="s">
        <v>203</v>
      </c>
      <c r="D119" s="73"/>
      <c r="E119" s="73"/>
      <c r="F119" s="74">
        <f t="shared" ref="F119:H120" si="11">F120</f>
        <v>18784.743999999999</v>
      </c>
      <c r="G119" s="74">
        <f t="shared" si="11"/>
        <v>10655.146000000001</v>
      </c>
      <c r="H119" s="74">
        <f t="shared" si="11"/>
        <v>10185.946</v>
      </c>
    </row>
    <row r="120" spans="1:8" ht="30">
      <c r="A120" s="71">
        <f t="shared" si="4"/>
        <v>114</v>
      </c>
      <c r="B120" s="79" t="s">
        <v>46</v>
      </c>
      <c r="C120" s="80" t="s">
        <v>182</v>
      </c>
      <c r="D120" s="76"/>
      <c r="E120" s="76"/>
      <c r="F120" s="81">
        <f t="shared" si="11"/>
        <v>18784.743999999999</v>
      </c>
      <c r="G120" s="81">
        <f t="shared" si="11"/>
        <v>10655.146000000001</v>
      </c>
      <c r="H120" s="81">
        <f t="shared" si="11"/>
        <v>10185.946</v>
      </c>
    </row>
    <row r="121" spans="1:8" ht="25.5">
      <c r="A121" s="71">
        <f t="shared" si="4"/>
        <v>115</v>
      </c>
      <c r="B121" s="88" t="s">
        <v>75</v>
      </c>
      <c r="C121" s="80" t="s">
        <v>183</v>
      </c>
      <c r="D121" s="80"/>
      <c r="E121" s="80"/>
      <c r="F121" s="81">
        <f>F147+F156+F169+F174+F183+F195+F200+F205+F210+F215+F161+F166+F182+F122+F135</f>
        <v>18784.743999999999</v>
      </c>
      <c r="G121" s="81">
        <f>G147+G156+G169+G174+G183+G195+G200+G210+G166</f>
        <v>10655.146000000001</v>
      </c>
      <c r="H121" s="81">
        <f>H147+H156+H169+H174+H183+H195+H200+H210+H166</f>
        <v>10185.946</v>
      </c>
    </row>
    <row r="122" spans="1:8" ht="63.75">
      <c r="A122" s="71">
        <f t="shared" si="4"/>
        <v>116</v>
      </c>
      <c r="B122" s="91" t="s">
        <v>355</v>
      </c>
      <c r="C122" s="73" t="s">
        <v>354</v>
      </c>
      <c r="D122" s="73"/>
      <c r="E122" s="73"/>
      <c r="F122" s="74">
        <f>F123+F127+F131</f>
        <v>457.70000000000005</v>
      </c>
      <c r="G122" s="81">
        <v>0</v>
      </c>
      <c r="H122" s="81">
        <v>0</v>
      </c>
    </row>
    <row r="123" spans="1:8" ht="65.25" customHeight="1">
      <c r="A123" s="71">
        <f t="shared" si="4"/>
        <v>117</v>
      </c>
      <c r="B123" s="88" t="s">
        <v>44</v>
      </c>
      <c r="C123" s="80" t="s">
        <v>354</v>
      </c>
      <c r="D123" s="80" t="s">
        <v>181</v>
      </c>
      <c r="E123" s="80"/>
      <c r="F123" s="81">
        <f>F124</f>
        <v>116</v>
      </c>
      <c r="G123" s="81">
        <v>0</v>
      </c>
      <c r="H123" s="81">
        <v>0</v>
      </c>
    </row>
    <row r="124" spans="1:8" ht="25.5">
      <c r="A124" s="71">
        <f t="shared" si="4"/>
        <v>118</v>
      </c>
      <c r="B124" s="88" t="s">
        <v>77</v>
      </c>
      <c r="C124" s="80" t="s">
        <v>354</v>
      </c>
      <c r="D124" s="80" t="s">
        <v>149</v>
      </c>
      <c r="E124" s="80"/>
      <c r="F124" s="81">
        <f>F125</f>
        <v>116</v>
      </c>
      <c r="G124" s="81">
        <v>0</v>
      </c>
      <c r="H124" s="81">
        <v>0</v>
      </c>
    </row>
    <row r="125" spans="1:8">
      <c r="A125" s="71">
        <f t="shared" si="4"/>
        <v>119</v>
      </c>
      <c r="B125" s="88" t="s">
        <v>7</v>
      </c>
      <c r="C125" s="80" t="s">
        <v>354</v>
      </c>
      <c r="D125" s="80" t="s">
        <v>149</v>
      </c>
      <c r="E125" s="80" t="s">
        <v>25</v>
      </c>
      <c r="F125" s="81">
        <f>F126</f>
        <v>116</v>
      </c>
      <c r="G125" s="81">
        <v>0</v>
      </c>
      <c r="H125" s="81">
        <v>0</v>
      </c>
    </row>
    <row r="126" spans="1:8" ht="26.25" customHeight="1">
      <c r="A126" s="71">
        <f t="shared" si="4"/>
        <v>120</v>
      </c>
      <c r="B126" s="88" t="s">
        <v>74</v>
      </c>
      <c r="C126" s="80" t="s">
        <v>354</v>
      </c>
      <c r="D126" s="80" t="s">
        <v>149</v>
      </c>
      <c r="E126" s="80" t="s">
        <v>26</v>
      </c>
      <c r="F126" s="81">
        <v>116</v>
      </c>
      <c r="G126" s="81">
        <v>0</v>
      </c>
      <c r="H126" s="81">
        <v>0</v>
      </c>
    </row>
    <row r="127" spans="1:8" ht="54.75" customHeight="1">
      <c r="A127" s="71">
        <f t="shared" si="4"/>
        <v>121</v>
      </c>
      <c r="B127" s="88" t="s">
        <v>44</v>
      </c>
      <c r="C127" s="80" t="s">
        <v>354</v>
      </c>
      <c r="D127" s="80" t="s">
        <v>181</v>
      </c>
      <c r="E127" s="80"/>
      <c r="F127" s="81">
        <f>F128</f>
        <v>97.9</v>
      </c>
      <c r="G127" s="81">
        <v>0</v>
      </c>
      <c r="H127" s="81">
        <v>0</v>
      </c>
    </row>
    <row r="128" spans="1:8" ht="25.5">
      <c r="A128" s="71">
        <f t="shared" si="4"/>
        <v>122</v>
      </c>
      <c r="B128" s="88" t="s">
        <v>77</v>
      </c>
      <c r="C128" s="80" t="s">
        <v>354</v>
      </c>
      <c r="D128" s="80" t="s">
        <v>149</v>
      </c>
      <c r="E128" s="80"/>
      <c r="F128" s="81">
        <v>97.9</v>
      </c>
      <c r="G128" s="81">
        <v>0</v>
      </c>
      <c r="H128" s="81">
        <v>0</v>
      </c>
    </row>
    <row r="129" spans="1:8">
      <c r="A129" s="71">
        <f t="shared" si="4"/>
        <v>123</v>
      </c>
      <c r="B129" s="88" t="s">
        <v>7</v>
      </c>
      <c r="C129" s="80" t="s">
        <v>354</v>
      </c>
      <c r="D129" s="80" t="s">
        <v>149</v>
      </c>
      <c r="E129" s="80" t="s">
        <v>181</v>
      </c>
      <c r="F129" s="81">
        <v>97.9</v>
      </c>
      <c r="G129" s="81">
        <v>0</v>
      </c>
      <c r="H129" s="81">
        <v>0</v>
      </c>
    </row>
    <row r="130" spans="1:8" ht="42.75" customHeight="1">
      <c r="A130" s="71">
        <f t="shared" si="4"/>
        <v>124</v>
      </c>
      <c r="B130" s="88" t="s">
        <v>175</v>
      </c>
      <c r="C130" s="80" t="s">
        <v>354</v>
      </c>
      <c r="D130" s="80" t="s">
        <v>149</v>
      </c>
      <c r="E130" s="80" t="s">
        <v>176</v>
      </c>
      <c r="F130" s="81">
        <v>97.9</v>
      </c>
      <c r="G130" s="81">
        <v>0</v>
      </c>
      <c r="H130" s="81">
        <v>0</v>
      </c>
    </row>
    <row r="131" spans="1:8" ht="25.5">
      <c r="A131" s="71">
        <f t="shared" si="4"/>
        <v>125</v>
      </c>
      <c r="B131" s="88" t="s">
        <v>77</v>
      </c>
      <c r="C131" s="80" t="s">
        <v>354</v>
      </c>
      <c r="D131" s="71">
        <v>100</v>
      </c>
      <c r="E131" s="80"/>
      <c r="F131" s="81">
        <f>F133</f>
        <v>243.8</v>
      </c>
      <c r="G131" s="81">
        <v>0</v>
      </c>
      <c r="H131" s="81">
        <v>0</v>
      </c>
    </row>
    <row r="132" spans="1:8" ht="25.5">
      <c r="A132" s="71">
        <f t="shared" si="4"/>
        <v>126</v>
      </c>
      <c r="B132" s="88" t="s">
        <v>77</v>
      </c>
      <c r="C132" s="80" t="s">
        <v>354</v>
      </c>
      <c r="D132" s="71">
        <v>120</v>
      </c>
      <c r="E132" s="80"/>
      <c r="F132" s="81">
        <v>243.8</v>
      </c>
      <c r="G132" s="81"/>
      <c r="H132" s="81"/>
    </row>
    <row r="133" spans="1:8">
      <c r="A133" s="71">
        <f t="shared" si="4"/>
        <v>127</v>
      </c>
      <c r="B133" s="88" t="s">
        <v>7</v>
      </c>
      <c r="C133" s="80" t="s">
        <v>354</v>
      </c>
      <c r="D133" s="71">
        <v>120</v>
      </c>
      <c r="E133" s="80" t="s">
        <v>25</v>
      </c>
      <c r="F133" s="81">
        <f>F134</f>
        <v>243.8</v>
      </c>
      <c r="G133" s="81">
        <v>0</v>
      </c>
      <c r="H133" s="81">
        <v>0</v>
      </c>
    </row>
    <row r="134" spans="1:8" ht="38.25">
      <c r="A134" s="71">
        <f t="shared" si="4"/>
        <v>128</v>
      </c>
      <c r="B134" s="88" t="s">
        <v>9</v>
      </c>
      <c r="C134" s="80" t="s">
        <v>354</v>
      </c>
      <c r="D134" s="80" t="s">
        <v>149</v>
      </c>
      <c r="E134" s="80" t="s">
        <v>27</v>
      </c>
      <c r="F134" s="81">
        <v>243.8</v>
      </c>
      <c r="G134" s="81">
        <v>0</v>
      </c>
      <c r="H134" s="81">
        <v>0</v>
      </c>
    </row>
    <row r="135" spans="1:8" ht="25.5">
      <c r="A135" s="71">
        <f t="shared" si="4"/>
        <v>129</v>
      </c>
      <c r="B135" s="91" t="s">
        <v>358</v>
      </c>
      <c r="C135" s="73" t="s">
        <v>359</v>
      </c>
      <c r="D135" s="73"/>
      <c r="E135" s="73"/>
      <c r="F135" s="74">
        <f>F144+F136+F140</f>
        <v>479.96999999999997</v>
      </c>
      <c r="G135" s="81">
        <v>0</v>
      </c>
      <c r="H135" s="81">
        <v>0</v>
      </c>
    </row>
    <row r="136" spans="1:8" ht="63.75">
      <c r="A136" s="71">
        <f t="shared" si="4"/>
        <v>130</v>
      </c>
      <c r="B136" s="88" t="s">
        <v>44</v>
      </c>
      <c r="C136" s="80" t="s">
        <v>359</v>
      </c>
      <c r="D136" s="80" t="s">
        <v>181</v>
      </c>
      <c r="E136" s="80"/>
      <c r="F136" s="81">
        <v>59.996000000000002</v>
      </c>
      <c r="G136" s="81">
        <v>0</v>
      </c>
      <c r="H136" s="81">
        <v>0</v>
      </c>
    </row>
    <row r="137" spans="1:8" ht="25.5">
      <c r="A137" s="71">
        <f t="shared" ref="A137:A200" si="12">A136+1</f>
        <v>131</v>
      </c>
      <c r="B137" s="88" t="s">
        <v>77</v>
      </c>
      <c r="C137" s="80" t="s">
        <v>359</v>
      </c>
      <c r="D137" s="80" t="s">
        <v>149</v>
      </c>
      <c r="E137" s="80"/>
      <c r="F137" s="81">
        <v>59.996000000000002</v>
      </c>
      <c r="G137" s="81">
        <v>0</v>
      </c>
      <c r="H137" s="81">
        <v>0</v>
      </c>
    </row>
    <row r="138" spans="1:8">
      <c r="A138" s="71">
        <f t="shared" si="12"/>
        <v>132</v>
      </c>
      <c r="B138" s="88" t="s">
        <v>7</v>
      </c>
      <c r="C138" s="80" t="s">
        <v>359</v>
      </c>
      <c r="D138" s="80" t="s">
        <v>149</v>
      </c>
      <c r="E138" s="80" t="s">
        <v>25</v>
      </c>
      <c r="F138" s="81">
        <v>59.996000000000002</v>
      </c>
      <c r="G138" s="81">
        <v>0</v>
      </c>
      <c r="H138" s="81">
        <v>0</v>
      </c>
    </row>
    <row r="139" spans="1:8" ht="25.5">
      <c r="A139" s="71">
        <f t="shared" si="12"/>
        <v>133</v>
      </c>
      <c r="B139" s="88" t="s">
        <v>74</v>
      </c>
      <c r="C139" s="80" t="s">
        <v>359</v>
      </c>
      <c r="D139" s="80" t="s">
        <v>149</v>
      </c>
      <c r="E139" s="80" t="s">
        <v>26</v>
      </c>
      <c r="F139" s="81">
        <v>59.996000000000002</v>
      </c>
      <c r="G139" s="81">
        <v>0</v>
      </c>
      <c r="H139" s="81">
        <v>0</v>
      </c>
    </row>
    <row r="140" spans="1:8" ht="63.75">
      <c r="A140" s="71">
        <f t="shared" si="12"/>
        <v>134</v>
      </c>
      <c r="B140" s="88" t="s">
        <v>44</v>
      </c>
      <c r="C140" s="80" t="s">
        <v>359</v>
      </c>
      <c r="D140" s="80" t="s">
        <v>181</v>
      </c>
      <c r="E140" s="80"/>
      <c r="F140" s="81">
        <v>59.996000000000002</v>
      </c>
      <c r="G140" s="81">
        <v>0</v>
      </c>
      <c r="H140" s="81">
        <v>0</v>
      </c>
    </row>
    <row r="141" spans="1:8" ht="25.5">
      <c r="A141" s="71">
        <f t="shared" si="12"/>
        <v>135</v>
      </c>
      <c r="B141" s="88" t="s">
        <v>77</v>
      </c>
      <c r="C141" s="80" t="s">
        <v>359</v>
      </c>
      <c r="D141" s="80" t="s">
        <v>149</v>
      </c>
      <c r="E141" s="80"/>
      <c r="F141" s="81">
        <v>59.996000000000002</v>
      </c>
      <c r="G141" s="81">
        <v>0</v>
      </c>
      <c r="H141" s="81">
        <v>0</v>
      </c>
    </row>
    <row r="142" spans="1:8">
      <c r="A142" s="71">
        <f t="shared" si="12"/>
        <v>136</v>
      </c>
      <c r="B142" s="88" t="s">
        <v>7</v>
      </c>
      <c r="C142" s="80" t="s">
        <v>359</v>
      </c>
      <c r="D142" s="80" t="s">
        <v>149</v>
      </c>
      <c r="E142" s="80" t="s">
        <v>181</v>
      </c>
      <c r="F142" s="81">
        <v>59.996000000000002</v>
      </c>
      <c r="G142" s="81">
        <v>0</v>
      </c>
      <c r="H142" s="81">
        <v>0</v>
      </c>
    </row>
    <row r="143" spans="1:8" ht="38.25">
      <c r="A143" s="71">
        <f t="shared" si="12"/>
        <v>137</v>
      </c>
      <c r="B143" s="88" t="s">
        <v>175</v>
      </c>
      <c r="C143" s="80" t="s">
        <v>359</v>
      </c>
      <c r="D143" s="80" t="s">
        <v>149</v>
      </c>
      <c r="E143" s="80" t="s">
        <v>176</v>
      </c>
      <c r="F143" s="81">
        <v>59.996000000000002</v>
      </c>
      <c r="G143" s="81">
        <v>0</v>
      </c>
      <c r="H143" s="81">
        <v>0</v>
      </c>
    </row>
    <row r="144" spans="1:8" ht="25.5">
      <c r="A144" s="71">
        <f t="shared" si="12"/>
        <v>138</v>
      </c>
      <c r="B144" s="88" t="s">
        <v>77</v>
      </c>
      <c r="C144" s="80" t="s">
        <v>359</v>
      </c>
      <c r="D144" s="71">
        <v>100</v>
      </c>
      <c r="E144" s="80"/>
      <c r="F144" s="81">
        <f>F145</f>
        <v>359.97800000000001</v>
      </c>
      <c r="G144" s="81">
        <v>0</v>
      </c>
      <c r="H144" s="81">
        <v>0</v>
      </c>
    </row>
    <row r="145" spans="1:8">
      <c r="A145" s="71">
        <f t="shared" si="12"/>
        <v>139</v>
      </c>
      <c r="B145" s="88" t="s">
        <v>7</v>
      </c>
      <c r="C145" s="80" t="s">
        <v>359</v>
      </c>
      <c r="D145" s="71">
        <v>120</v>
      </c>
      <c r="E145" s="80" t="s">
        <v>25</v>
      </c>
      <c r="F145" s="81">
        <f>F146</f>
        <v>359.97800000000001</v>
      </c>
      <c r="G145" s="81">
        <v>0</v>
      </c>
      <c r="H145" s="81">
        <v>0</v>
      </c>
    </row>
    <row r="146" spans="1:8" ht="38.25">
      <c r="A146" s="71">
        <f t="shared" si="12"/>
        <v>140</v>
      </c>
      <c r="B146" s="88" t="s">
        <v>9</v>
      </c>
      <c r="C146" s="80" t="s">
        <v>359</v>
      </c>
      <c r="D146" s="80" t="s">
        <v>149</v>
      </c>
      <c r="E146" s="80" t="s">
        <v>27</v>
      </c>
      <c r="F146" s="81">
        <v>359.97800000000001</v>
      </c>
      <c r="G146" s="81">
        <v>0</v>
      </c>
      <c r="H146" s="81">
        <v>0</v>
      </c>
    </row>
    <row r="147" spans="1:8" ht="38.25">
      <c r="A147" s="71">
        <f t="shared" si="12"/>
        <v>141</v>
      </c>
      <c r="B147" s="89" t="s">
        <v>83</v>
      </c>
      <c r="C147" s="80" t="s">
        <v>191</v>
      </c>
      <c r="D147" s="80"/>
      <c r="E147" s="80"/>
      <c r="F147" s="81">
        <f>F148+F152</f>
        <v>737.5</v>
      </c>
      <c r="G147" s="81">
        <f>G148+G152</f>
        <v>810.80000000000007</v>
      </c>
      <c r="H147" s="81">
        <f>H148+H152</f>
        <v>841.59999999999991</v>
      </c>
    </row>
    <row r="148" spans="1:8" ht="57.75" customHeight="1">
      <c r="A148" s="71">
        <f t="shared" si="12"/>
        <v>142</v>
      </c>
      <c r="B148" s="88" t="s">
        <v>44</v>
      </c>
      <c r="C148" s="80" t="s">
        <v>191</v>
      </c>
      <c r="D148" s="80">
        <v>100</v>
      </c>
      <c r="E148" s="80"/>
      <c r="F148" s="90">
        <f>F149</f>
        <v>551.95799999999997</v>
      </c>
      <c r="G148" s="90">
        <f t="shared" ref="G148:H150" si="13">G149</f>
        <v>765.1</v>
      </c>
      <c r="H148" s="90">
        <f t="shared" si="13"/>
        <v>551.95799999999997</v>
      </c>
    </row>
    <row r="149" spans="1:8" ht="25.5">
      <c r="A149" s="71">
        <f t="shared" si="12"/>
        <v>143</v>
      </c>
      <c r="B149" s="88" t="s">
        <v>47</v>
      </c>
      <c r="C149" s="80" t="s">
        <v>191</v>
      </c>
      <c r="D149" s="80">
        <v>120</v>
      </c>
      <c r="E149" s="80"/>
      <c r="F149" s="90">
        <f>F150</f>
        <v>551.95799999999997</v>
      </c>
      <c r="G149" s="90">
        <f t="shared" si="13"/>
        <v>765.1</v>
      </c>
      <c r="H149" s="90">
        <f t="shared" si="13"/>
        <v>551.95799999999997</v>
      </c>
    </row>
    <row r="150" spans="1:8">
      <c r="A150" s="71">
        <f t="shared" si="12"/>
        <v>144</v>
      </c>
      <c r="B150" s="88" t="s">
        <v>11</v>
      </c>
      <c r="C150" s="80" t="s">
        <v>191</v>
      </c>
      <c r="D150" s="80">
        <v>120</v>
      </c>
      <c r="E150" s="80" t="s">
        <v>29</v>
      </c>
      <c r="F150" s="90">
        <f>F151</f>
        <v>551.95799999999997</v>
      </c>
      <c r="G150" s="90">
        <f t="shared" si="13"/>
        <v>765.1</v>
      </c>
      <c r="H150" s="90">
        <f t="shared" si="13"/>
        <v>551.95799999999997</v>
      </c>
    </row>
    <row r="151" spans="1:8">
      <c r="A151" s="71">
        <f t="shared" si="12"/>
        <v>145</v>
      </c>
      <c r="B151" s="86" t="s">
        <v>52</v>
      </c>
      <c r="C151" s="80" t="s">
        <v>191</v>
      </c>
      <c r="D151" s="80">
        <v>120</v>
      </c>
      <c r="E151" s="80" t="s">
        <v>30</v>
      </c>
      <c r="F151" s="90">
        <f>'Ведомтсвенная структура'!G85</f>
        <v>551.95799999999997</v>
      </c>
      <c r="G151" s="90">
        <f>'Ведомтсвенная структура'!H85</f>
        <v>765.1</v>
      </c>
      <c r="H151" s="90">
        <f>'Ведомтсвенная структура'!I85</f>
        <v>551.95799999999997</v>
      </c>
    </row>
    <row r="152" spans="1:8" ht="25.5">
      <c r="A152" s="71">
        <f t="shared" si="12"/>
        <v>146</v>
      </c>
      <c r="B152" s="88" t="s">
        <v>48</v>
      </c>
      <c r="C152" s="80" t="s">
        <v>191</v>
      </c>
      <c r="D152" s="80">
        <v>200</v>
      </c>
      <c r="E152" s="80"/>
      <c r="F152" s="90">
        <f>F153</f>
        <v>185.542</v>
      </c>
      <c r="G152" s="90">
        <f t="shared" ref="G152:H154" si="14">G153</f>
        <v>45.7</v>
      </c>
      <c r="H152" s="90">
        <f t="shared" si="14"/>
        <v>289.642</v>
      </c>
    </row>
    <row r="153" spans="1:8" ht="25.5">
      <c r="A153" s="71">
        <f t="shared" si="12"/>
        <v>147</v>
      </c>
      <c r="B153" s="88" t="s">
        <v>49</v>
      </c>
      <c r="C153" s="80" t="s">
        <v>191</v>
      </c>
      <c r="D153" s="80">
        <v>240</v>
      </c>
      <c r="E153" s="80"/>
      <c r="F153" s="90">
        <f>F154</f>
        <v>185.542</v>
      </c>
      <c r="G153" s="90">
        <f t="shared" si="14"/>
        <v>45.7</v>
      </c>
      <c r="H153" s="90">
        <f t="shared" si="14"/>
        <v>289.642</v>
      </c>
    </row>
    <row r="154" spans="1:8">
      <c r="A154" s="71">
        <f t="shared" si="12"/>
        <v>148</v>
      </c>
      <c r="B154" s="88" t="s">
        <v>11</v>
      </c>
      <c r="C154" s="80" t="s">
        <v>191</v>
      </c>
      <c r="D154" s="80">
        <v>240</v>
      </c>
      <c r="E154" s="80" t="s">
        <v>29</v>
      </c>
      <c r="F154" s="90">
        <f>F155</f>
        <v>185.542</v>
      </c>
      <c r="G154" s="90">
        <f t="shared" si="14"/>
        <v>45.7</v>
      </c>
      <c r="H154" s="90">
        <f t="shared" si="14"/>
        <v>289.642</v>
      </c>
    </row>
    <row r="155" spans="1:8">
      <c r="A155" s="71">
        <f t="shared" si="12"/>
        <v>149</v>
      </c>
      <c r="B155" s="86" t="s">
        <v>52</v>
      </c>
      <c r="C155" s="80" t="s">
        <v>191</v>
      </c>
      <c r="D155" s="80">
        <v>240</v>
      </c>
      <c r="E155" s="80" t="s">
        <v>30</v>
      </c>
      <c r="F155" s="90">
        <f>'Ведомтсвенная структура'!G86</f>
        <v>185.542</v>
      </c>
      <c r="G155" s="90">
        <v>45.7</v>
      </c>
      <c r="H155" s="90">
        <f>'Ведомтсвенная структура'!I87</f>
        <v>289.642</v>
      </c>
    </row>
    <row r="156" spans="1:8" ht="38.25" customHeight="1">
      <c r="A156" s="71">
        <f t="shared" si="12"/>
        <v>150</v>
      </c>
      <c r="B156" s="91" t="s">
        <v>170</v>
      </c>
      <c r="C156" s="80" t="s">
        <v>185</v>
      </c>
      <c r="D156" s="80"/>
      <c r="E156" s="80"/>
      <c r="F156" s="90">
        <f>F157</f>
        <v>31.2</v>
      </c>
      <c r="G156" s="90">
        <f t="shared" ref="G156:H159" si="15">G157</f>
        <v>27.7</v>
      </c>
      <c r="H156" s="90">
        <f t="shared" si="15"/>
        <v>27.7</v>
      </c>
    </row>
    <row r="157" spans="1:8" ht="25.5">
      <c r="A157" s="71">
        <f t="shared" si="12"/>
        <v>151</v>
      </c>
      <c r="B157" s="88" t="s">
        <v>48</v>
      </c>
      <c r="C157" s="80" t="s">
        <v>185</v>
      </c>
      <c r="D157" s="80">
        <v>200</v>
      </c>
      <c r="E157" s="80"/>
      <c r="F157" s="90">
        <f>F158</f>
        <v>31.2</v>
      </c>
      <c r="G157" s="90">
        <f t="shared" si="15"/>
        <v>27.7</v>
      </c>
      <c r="H157" s="90">
        <f t="shared" si="15"/>
        <v>27.7</v>
      </c>
    </row>
    <row r="158" spans="1:8" ht="25.5">
      <c r="A158" s="71">
        <f t="shared" si="12"/>
        <v>152</v>
      </c>
      <c r="B158" s="88" t="s">
        <v>49</v>
      </c>
      <c r="C158" s="80" t="s">
        <v>185</v>
      </c>
      <c r="D158" s="80">
        <v>240</v>
      </c>
      <c r="E158" s="80"/>
      <c r="F158" s="90">
        <f>F159</f>
        <v>31.2</v>
      </c>
      <c r="G158" s="90">
        <f t="shared" si="15"/>
        <v>27.7</v>
      </c>
      <c r="H158" s="90">
        <f t="shared" si="15"/>
        <v>27.7</v>
      </c>
    </row>
    <row r="159" spans="1:8">
      <c r="A159" s="71">
        <f t="shared" si="12"/>
        <v>153</v>
      </c>
      <c r="B159" s="88" t="s">
        <v>7</v>
      </c>
      <c r="C159" s="80" t="s">
        <v>185</v>
      </c>
      <c r="D159" s="80">
        <v>240</v>
      </c>
      <c r="E159" s="80" t="s">
        <v>25</v>
      </c>
      <c r="F159" s="90">
        <f>F160</f>
        <v>31.2</v>
      </c>
      <c r="G159" s="90">
        <f t="shared" si="15"/>
        <v>27.7</v>
      </c>
      <c r="H159" s="90">
        <f t="shared" si="15"/>
        <v>27.7</v>
      </c>
    </row>
    <row r="160" spans="1:8" ht="38.25">
      <c r="A160" s="71">
        <f t="shared" si="12"/>
        <v>154</v>
      </c>
      <c r="B160" s="88" t="s">
        <v>9</v>
      </c>
      <c r="C160" s="80" t="s">
        <v>185</v>
      </c>
      <c r="D160" s="80">
        <v>240</v>
      </c>
      <c r="E160" s="80" t="s">
        <v>27</v>
      </c>
      <c r="F160" s="90">
        <f>'Ведомтсвенная структура'!G35</f>
        <v>31.2</v>
      </c>
      <c r="G160" s="90">
        <f>'Ведомтсвенная структура'!H35</f>
        <v>27.7</v>
      </c>
      <c r="H160" s="90">
        <f>'Ведомтсвенная структура'!I35</f>
        <v>27.7</v>
      </c>
    </row>
    <row r="161" spans="1:8" ht="51">
      <c r="A161" s="71">
        <f t="shared" si="12"/>
        <v>155</v>
      </c>
      <c r="B161" s="89" t="s">
        <v>307</v>
      </c>
      <c r="C161" s="73" t="s">
        <v>308</v>
      </c>
      <c r="D161" s="138"/>
      <c r="E161" s="138"/>
      <c r="F161" s="74">
        <f>F162</f>
        <v>264.19</v>
      </c>
      <c r="G161" s="81">
        <v>0</v>
      </c>
      <c r="H161" s="81">
        <v>0</v>
      </c>
    </row>
    <row r="162" spans="1:8" ht="25.5">
      <c r="A162" s="71">
        <f t="shared" si="12"/>
        <v>156</v>
      </c>
      <c r="B162" s="88" t="s">
        <v>48</v>
      </c>
      <c r="C162" s="80" t="s">
        <v>308</v>
      </c>
      <c r="D162" s="80">
        <v>200</v>
      </c>
      <c r="E162" s="80"/>
      <c r="F162" s="81">
        <f>F163</f>
        <v>264.19</v>
      </c>
      <c r="G162" s="81">
        <v>0</v>
      </c>
      <c r="H162" s="81">
        <v>0</v>
      </c>
    </row>
    <row r="163" spans="1:8" ht="25.5">
      <c r="A163" s="71">
        <f t="shared" si="12"/>
        <v>157</v>
      </c>
      <c r="B163" s="88" t="s">
        <v>49</v>
      </c>
      <c r="C163" s="80" t="s">
        <v>308</v>
      </c>
      <c r="D163" s="80">
        <v>240</v>
      </c>
      <c r="E163" s="80"/>
      <c r="F163" s="81">
        <f>F164</f>
        <v>264.19</v>
      </c>
      <c r="G163" s="81">
        <v>0</v>
      </c>
      <c r="H163" s="81">
        <v>0</v>
      </c>
    </row>
    <row r="164" spans="1:8">
      <c r="A164" s="71">
        <f t="shared" si="12"/>
        <v>158</v>
      </c>
      <c r="B164" s="86" t="s">
        <v>301</v>
      </c>
      <c r="C164" s="80" t="s">
        <v>308</v>
      </c>
      <c r="D164" s="80">
        <v>240</v>
      </c>
      <c r="E164" s="80" t="s">
        <v>302</v>
      </c>
      <c r="F164" s="81">
        <f>F165</f>
        <v>264.19</v>
      </c>
      <c r="G164" s="81">
        <v>0</v>
      </c>
      <c r="H164" s="81">
        <v>0</v>
      </c>
    </row>
    <row r="165" spans="1:8">
      <c r="A165" s="71">
        <f t="shared" si="12"/>
        <v>159</v>
      </c>
      <c r="B165" s="86" t="s">
        <v>303</v>
      </c>
      <c r="C165" s="80" t="s">
        <v>308</v>
      </c>
      <c r="D165" s="80">
        <v>240</v>
      </c>
      <c r="E165" s="80" t="s">
        <v>304</v>
      </c>
      <c r="F165" s="81">
        <v>264.19</v>
      </c>
      <c r="G165" s="81">
        <v>0</v>
      </c>
      <c r="H165" s="81">
        <v>0</v>
      </c>
    </row>
    <row r="166" spans="1:8" ht="38.25">
      <c r="A166" s="71">
        <f t="shared" si="12"/>
        <v>160</v>
      </c>
      <c r="B166" s="18" t="s">
        <v>296</v>
      </c>
      <c r="C166" s="141" t="s">
        <v>297</v>
      </c>
      <c r="D166" s="73"/>
      <c r="E166" s="73"/>
      <c r="F166" s="81">
        <f t="shared" ref="F166:H167" si="16">F167</f>
        <v>45.2</v>
      </c>
      <c r="G166" s="90">
        <f t="shared" si="16"/>
        <v>45.2</v>
      </c>
      <c r="H166" s="90">
        <f t="shared" si="16"/>
        <v>45.2</v>
      </c>
    </row>
    <row r="167" spans="1:8" ht="38.25">
      <c r="A167" s="71">
        <f t="shared" si="12"/>
        <v>161</v>
      </c>
      <c r="B167" s="98" t="s">
        <v>223</v>
      </c>
      <c r="C167" s="15" t="s">
        <v>297</v>
      </c>
      <c r="D167" s="80" t="s">
        <v>60</v>
      </c>
      <c r="E167" s="80" t="s">
        <v>25</v>
      </c>
      <c r="F167" s="81">
        <f t="shared" si="16"/>
        <v>45.2</v>
      </c>
      <c r="G167" s="90">
        <f t="shared" si="16"/>
        <v>45.2</v>
      </c>
      <c r="H167" s="90">
        <f t="shared" si="16"/>
        <v>45.2</v>
      </c>
    </row>
    <row r="168" spans="1:8">
      <c r="A168" s="71">
        <f t="shared" si="12"/>
        <v>162</v>
      </c>
      <c r="B168" s="88" t="s">
        <v>7</v>
      </c>
      <c r="C168" s="15" t="s">
        <v>297</v>
      </c>
      <c r="D168" s="80" t="s">
        <v>60</v>
      </c>
      <c r="E168" s="80" t="s">
        <v>224</v>
      </c>
      <c r="F168" s="81">
        <f>'Ведомтсвенная структура'!G55</f>
        <v>45.2</v>
      </c>
      <c r="G168" s="90">
        <v>45.2</v>
      </c>
      <c r="H168" s="90">
        <v>45.2</v>
      </c>
    </row>
    <row r="169" spans="1:8" ht="38.25">
      <c r="A169" s="71">
        <f t="shared" si="12"/>
        <v>163</v>
      </c>
      <c r="B169" s="91" t="s">
        <v>171</v>
      </c>
      <c r="C169" s="80" t="s">
        <v>187</v>
      </c>
      <c r="D169" s="76"/>
      <c r="E169" s="76"/>
      <c r="F169" s="77">
        <f>F170</f>
        <v>50</v>
      </c>
      <c r="G169" s="77">
        <f t="shared" ref="G169:H172" si="17">G170</f>
        <v>50</v>
      </c>
      <c r="H169" s="77">
        <f t="shared" si="17"/>
        <v>50</v>
      </c>
    </row>
    <row r="170" spans="1:8">
      <c r="A170" s="71">
        <f t="shared" si="12"/>
        <v>164</v>
      </c>
      <c r="B170" s="88" t="s">
        <v>50</v>
      </c>
      <c r="C170" s="80" t="s">
        <v>187</v>
      </c>
      <c r="D170" s="80">
        <v>800</v>
      </c>
      <c r="E170" s="80"/>
      <c r="F170" s="81">
        <f>F171</f>
        <v>50</v>
      </c>
      <c r="G170" s="81">
        <f t="shared" si="17"/>
        <v>50</v>
      </c>
      <c r="H170" s="81">
        <f t="shared" si="17"/>
        <v>50</v>
      </c>
    </row>
    <row r="171" spans="1:8">
      <c r="A171" s="71">
        <f t="shared" si="12"/>
        <v>165</v>
      </c>
      <c r="B171" s="88" t="s">
        <v>51</v>
      </c>
      <c r="C171" s="80" t="s">
        <v>187</v>
      </c>
      <c r="D171" s="80">
        <v>870</v>
      </c>
      <c r="E171" s="80"/>
      <c r="F171" s="81">
        <f>F172</f>
        <v>50</v>
      </c>
      <c r="G171" s="81">
        <f t="shared" si="17"/>
        <v>50</v>
      </c>
      <c r="H171" s="81">
        <f t="shared" si="17"/>
        <v>50</v>
      </c>
    </row>
    <row r="172" spans="1:8">
      <c r="A172" s="71">
        <f t="shared" si="12"/>
        <v>166</v>
      </c>
      <c r="B172" s="88" t="s">
        <v>7</v>
      </c>
      <c r="C172" s="80" t="s">
        <v>187</v>
      </c>
      <c r="D172" s="80">
        <v>870</v>
      </c>
      <c r="E172" s="80" t="s">
        <v>25</v>
      </c>
      <c r="F172" s="81">
        <f>F173</f>
        <v>50</v>
      </c>
      <c r="G172" s="81">
        <f t="shared" si="17"/>
        <v>50</v>
      </c>
      <c r="H172" s="81">
        <f t="shared" si="17"/>
        <v>50</v>
      </c>
    </row>
    <row r="173" spans="1:8">
      <c r="A173" s="71">
        <f t="shared" si="12"/>
        <v>167</v>
      </c>
      <c r="B173" s="88" t="s">
        <v>10</v>
      </c>
      <c r="C173" s="80" t="s">
        <v>187</v>
      </c>
      <c r="D173" s="80">
        <v>870</v>
      </c>
      <c r="E173" s="80" t="s">
        <v>28</v>
      </c>
      <c r="F173" s="81">
        <f>'Ведомтсвенная структура'!G69</f>
        <v>50</v>
      </c>
      <c r="G173" s="81">
        <f>'Ведомтсвенная структура'!H69</f>
        <v>50</v>
      </c>
      <c r="H173" s="81">
        <f>'Ведомтсвенная структура'!I69</f>
        <v>50</v>
      </c>
    </row>
    <row r="174" spans="1:8" ht="38.25">
      <c r="A174" s="71">
        <f t="shared" si="12"/>
        <v>168</v>
      </c>
      <c r="B174" s="91" t="s">
        <v>174</v>
      </c>
      <c r="C174" s="80" t="s">
        <v>196</v>
      </c>
      <c r="D174" s="80"/>
      <c r="E174" s="80"/>
      <c r="F174" s="81">
        <f>F175</f>
        <v>684.23599999999999</v>
      </c>
      <c r="G174" s="81">
        <f>G175</f>
        <v>60</v>
      </c>
      <c r="H174" s="81">
        <f>H175</f>
        <v>60</v>
      </c>
    </row>
    <row r="175" spans="1:8">
      <c r="A175" s="71">
        <f t="shared" si="12"/>
        <v>169</v>
      </c>
      <c r="B175" s="88" t="s">
        <v>50</v>
      </c>
      <c r="C175" s="80" t="s">
        <v>196</v>
      </c>
      <c r="D175" s="80" t="s">
        <v>108</v>
      </c>
      <c r="E175" s="80"/>
      <c r="F175" s="81">
        <f>F176</f>
        <v>684.23599999999999</v>
      </c>
      <c r="G175" s="81">
        <f t="shared" ref="G175:H177" si="18">G176</f>
        <v>60</v>
      </c>
      <c r="H175" s="81">
        <f t="shared" si="18"/>
        <v>60</v>
      </c>
    </row>
    <row r="176" spans="1:8">
      <c r="A176" s="71">
        <f t="shared" si="12"/>
        <v>170</v>
      </c>
      <c r="B176" s="88" t="s">
        <v>107</v>
      </c>
      <c r="C176" s="80" t="s">
        <v>196</v>
      </c>
      <c r="D176" s="80" t="s">
        <v>109</v>
      </c>
      <c r="E176" s="80"/>
      <c r="F176" s="81">
        <f>F177</f>
        <v>684.23599999999999</v>
      </c>
      <c r="G176" s="81">
        <f t="shared" si="18"/>
        <v>60</v>
      </c>
      <c r="H176" s="81">
        <f t="shared" si="18"/>
        <v>60</v>
      </c>
    </row>
    <row r="177" spans="1:8">
      <c r="A177" s="71">
        <f t="shared" si="12"/>
        <v>171</v>
      </c>
      <c r="B177" s="88" t="s">
        <v>53</v>
      </c>
      <c r="C177" s="80" t="s">
        <v>196</v>
      </c>
      <c r="D177" s="80" t="s">
        <v>109</v>
      </c>
      <c r="E177" s="80" t="s">
        <v>35</v>
      </c>
      <c r="F177" s="81">
        <f>F178</f>
        <v>684.23599999999999</v>
      </c>
      <c r="G177" s="81">
        <f t="shared" si="18"/>
        <v>60</v>
      </c>
      <c r="H177" s="81">
        <f t="shared" si="18"/>
        <v>60</v>
      </c>
    </row>
    <row r="178" spans="1:8">
      <c r="A178" s="71">
        <f t="shared" si="12"/>
        <v>172</v>
      </c>
      <c r="B178" s="91" t="s">
        <v>105</v>
      </c>
      <c r="C178" s="80" t="s">
        <v>196</v>
      </c>
      <c r="D178" s="80" t="s">
        <v>109</v>
      </c>
      <c r="E178" s="80" t="s">
        <v>106</v>
      </c>
      <c r="F178" s="81">
        <f>'Ведомтсвенная структура'!G136</f>
        <v>684.23599999999999</v>
      </c>
      <c r="G178" s="81">
        <f>'Ведомтсвенная структура'!H136</f>
        <v>60</v>
      </c>
      <c r="H178" s="81">
        <f>'Ведомтсвенная структура'!I141</f>
        <v>60</v>
      </c>
    </row>
    <row r="179" spans="1:8">
      <c r="A179" s="71">
        <f t="shared" si="12"/>
        <v>173</v>
      </c>
      <c r="B179" s="14" t="s">
        <v>325</v>
      </c>
      <c r="C179" s="80" t="s">
        <v>326</v>
      </c>
      <c r="D179" s="80"/>
      <c r="E179" s="80"/>
      <c r="F179" s="81">
        <f>F180</f>
        <v>320.2</v>
      </c>
      <c r="G179" s="81">
        <v>0</v>
      </c>
      <c r="H179" s="81">
        <v>0</v>
      </c>
    </row>
    <row r="180" spans="1:8">
      <c r="A180" s="71">
        <f t="shared" si="12"/>
        <v>174</v>
      </c>
      <c r="B180" s="14" t="s">
        <v>50</v>
      </c>
      <c r="C180" s="80" t="s">
        <v>326</v>
      </c>
      <c r="D180" s="80" t="s">
        <v>108</v>
      </c>
      <c r="E180" s="80"/>
      <c r="F180" s="81">
        <f>F181</f>
        <v>320.2</v>
      </c>
      <c r="G180" s="81">
        <v>0</v>
      </c>
      <c r="H180" s="81">
        <v>0</v>
      </c>
    </row>
    <row r="181" spans="1:8">
      <c r="A181" s="71">
        <f t="shared" si="12"/>
        <v>175</v>
      </c>
      <c r="B181" s="14" t="s">
        <v>327</v>
      </c>
      <c r="C181" s="80" t="s">
        <v>326</v>
      </c>
      <c r="D181" s="80" t="s">
        <v>332</v>
      </c>
      <c r="E181" s="80"/>
      <c r="F181" s="81">
        <f>F182</f>
        <v>320.2</v>
      </c>
      <c r="G181" s="81">
        <v>0</v>
      </c>
      <c r="H181" s="81">
        <v>0</v>
      </c>
    </row>
    <row r="182" spans="1:8">
      <c r="A182" s="71">
        <f t="shared" si="12"/>
        <v>176</v>
      </c>
      <c r="B182" s="91" t="s">
        <v>322</v>
      </c>
      <c r="C182" s="80" t="s">
        <v>326</v>
      </c>
      <c r="D182" s="80"/>
      <c r="E182" s="80" t="s">
        <v>323</v>
      </c>
      <c r="F182" s="81">
        <v>320.2</v>
      </c>
      <c r="G182" s="81">
        <v>0</v>
      </c>
      <c r="H182" s="81">
        <v>0</v>
      </c>
    </row>
    <row r="183" spans="1:8" ht="42" customHeight="1">
      <c r="A183" s="71">
        <f t="shared" si="12"/>
        <v>177</v>
      </c>
      <c r="B183" s="91" t="s">
        <v>104</v>
      </c>
      <c r="C183" s="80" t="s">
        <v>186</v>
      </c>
      <c r="D183" s="76"/>
      <c r="E183" s="76"/>
      <c r="F183" s="81">
        <f>F184+F188+F192</f>
        <v>9044.9459999999999</v>
      </c>
      <c r="G183" s="81">
        <f>G184+G188+G192</f>
        <v>7581.1459999999997</v>
      </c>
      <c r="H183" s="81">
        <f>H184+H188+H192</f>
        <v>7081.1459999999997</v>
      </c>
    </row>
    <row r="184" spans="1:8" ht="54.75" customHeight="1">
      <c r="A184" s="71">
        <f t="shared" si="12"/>
        <v>178</v>
      </c>
      <c r="B184" s="88" t="s">
        <v>44</v>
      </c>
      <c r="C184" s="80" t="s">
        <v>186</v>
      </c>
      <c r="D184" s="80">
        <v>100</v>
      </c>
      <c r="E184" s="80"/>
      <c r="F184" s="81">
        <f>F185</f>
        <v>5531.1459999999997</v>
      </c>
      <c r="G184" s="81">
        <f>G185</f>
        <v>5531.1459999999997</v>
      </c>
      <c r="H184" s="81">
        <f t="shared" ref="G184:H186" si="19">H185</f>
        <v>5531.1459999999997</v>
      </c>
    </row>
    <row r="185" spans="1:8" ht="25.5">
      <c r="A185" s="71">
        <f t="shared" si="12"/>
        <v>179</v>
      </c>
      <c r="B185" s="88" t="s">
        <v>47</v>
      </c>
      <c r="C185" s="80" t="s">
        <v>186</v>
      </c>
      <c r="D185" s="80">
        <v>120</v>
      </c>
      <c r="E185" s="80"/>
      <c r="F185" s="81">
        <f>F186</f>
        <v>5531.1459999999997</v>
      </c>
      <c r="G185" s="81">
        <f t="shared" si="19"/>
        <v>5531.1459999999997</v>
      </c>
      <c r="H185" s="81">
        <f t="shared" si="19"/>
        <v>5531.1459999999997</v>
      </c>
    </row>
    <row r="186" spans="1:8">
      <c r="A186" s="71">
        <f t="shared" si="12"/>
        <v>180</v>
      </c>
      <c r="B186" s="88" t="s">
        <v>7</v>
      </c>
      <c r="C186" s="80" t="s">
        <v>186</v>
      </c>
      <c r="D186" s="80">
        <v>120</v>
      </c>
      <c r="E186" s="80" t="s">
        <v>25</v>
      </c>
      <c r="F186" s="81">
        <f>F187</f>
        <v>5531.1459999999997</v>
      </c>
      <c r="G186" s="81">
        <f t="shared" si="19"/>
        <v>5531.1459999999997</v>
      </c>
      <c r="H186" s="81">
        <f t="shared" si="19"/>
        <v>5531.1459999999997</v>
      </c>
    </row>
    <row r="187" spans="1:8" ht="38.25">
      <c r="A187" s="71">
        <f t="shared" si="12"/>
        <v>181</v>
      </c>
      <c r="B187" s="88" t="s">
        <v>9</v>
      </c>
      <c r="C187" s="80" t="s">
        <v>186</v>
      </c>
      <c r="D187" s="80">
        <v>120</v>
      </c>
      <c r="E187" s="80" t="s">
        <v>27</v>
      </c>
      <c r="F187" s="81">
        <f>'Ведомтсвенная структура'!G45</f>
        <v>5531.1459999999997</v>
      </c>
      <c r="G187" s="81">
        <f>'Ведомтсвенная структура'!H45</f>
        <v>5531.1459999999997</v>
      </c>
      <c r="H187" s="81">
        <f>'Ведомтсвенная структура'!I45</f>
        <v>5531.1459999999997</v>
      </c>
    </row>
    <row r="188" spans="1:8" ht="25.5">
      <c r="A188" s="71">
        <f t="shared" si="12"/>
        <v>182</v>
      </c>
      <c r="B188" s="88" t="s">
        <v>48</v>
      </c>
      <c r="C188" s="80" t="s">
        <v>186</v>
      </c>
      <c r="D188" s="80">
        <v>200</v>
      </c>
      <c r="E188" s="80"/>
      <c r="F188" s="81">
        <f>F189</f>
        <v>3313.8</v>
      </c>
      <c r="G188" s="81">
        <f t="shared" ref="G188:H190" si="20">G189</f>
        <v>2000</v>
      </c>
      <c r="H188" s="81">
        <f t="shared" si="20"/>
        <v>1500</v>
      </c>
    </row>
    <row r="189" spans="1:8" ht="25.5">
      <c r="A189" s="71">
        <f t="shared" si="12"/>
        <v>183</v>
      </c>
      <c r="B189" s="88" t="s">
        <v>49</v>
      </c>
      <c r="C189" s="80" t="s">
        <v>186</v>
      </c>
      <c r="D189" s="80">
        <v>240</v>
      </c>
      <c r="E189" s="80"/>
      <c r="F189" s="81">
        <f>F190</f>
        <v>3313.8</v>
      </c>
      <c r="G189" s="81">
        <f t="shared" si="20"/>
        <v>2000</v>
      </c>
      <c r="H189" s="81">
        <f t="shared" si="20"/>
        <v>1500</v>
      </c>
    </row>
    <row r="190" spans="1:8">
      <c r="A190" s="71">
        <f t="shared" si="12"/>
        <v>184</v>
      </c>
      <c r="B190" s="88" t="s">
        <v>7</v>
      </c>
      <c r="C190" s="80" t="s">
        <v>186</v>
      </c>
      <c r="D190" s="80">
        <v>240</v>
      </c>
      <c r="E190" s="80" t="s">
        <v>25</v>
      </c>
      <c r="F190" s="81">
        <f>F191</f>
        <v>3313.8</v>
      </c>
      <c r="G190" s="81">
        <f t="shared" si="20"/>
        <v>2000</v>
      </c>
      <c r="H190" s="81">
        <f t="shared" si="20"/>
        <v>1500</v>
      </c>
    </row>
    <row r="191" spans="1:8" ht="38.25">
      <c r="A191" s="71">
        <f t="shared" si="12"/>
        <v>185</v>
      </c>
      <c r="B191" s="88" t="s">
        <v>9</v>
      </c>
      <c r="C191" s="80" t="s">
        <v>186</v>
      </c>
      <c r="D191" s="80">
        <v>240</v>
      </c>
      <c r="E191" s="80" t="s">
        <v>27</v>
      </c>
      <c r="F191" s="81">
        <f>'Ведомтсвенная структура'!G47</f>
        <v>3313.8</v>
      </c>
      <c r="G191" s="81">
        <f>'Ведомтсвенная структура'!H47</f>
        <v>2000</v>
      </c>
      <c r="H191" s="81">
        <f>'Ведомтсвенная структура'!I47</f>
        <v>1500</v>
      </c>
    </row>
    <row r="192" spans="1:8">
      <c r="A192" s="71">
        <f t="shared" si="12"/>
        <v>186</v>
      </c>
      <c r="B192" s="88" t="s">
        <v>269</v>
      </c>
      <c r="C192" s="80" t="s">
        <v>186</v>
      </c>
      <c r="D192" s="80" t="s">
        <v>295</v>
      </c>
      <c r="E192" s="80"/>
      <c r="F192" s="81">
        <f>F193</f>
        <v>200</v>
      </c>
      <c r="G192" s="81">
        <v>50</v>
      </c>
      <c r="H192" s="81">
        <v>50</v>
      </c>
    </row>
    <row r="193" spans="1:8">
      <c r="A193" s="71">
        <f t="shared" si="12"/>
        <v>187</v>
      </c>
      <c r="B193" s="88" t="s">
        <v>7</v>
      </c>
      <c r="C193" s="80" t="s">
        <v>186</v>
      </c>
      <c r="D193" s="80" t="s">
        <v>295</v>
      </c>
      <c r="E193" s="80" t="s">
        <v>25</v>
      </c>
      <c r="F193" s="81">
        <f>F194</f>
        <v>200</v>
      </c>
      <c r="G193" s="81">
        <v>50</v>
      </c>
      <c r="H193" s="81">
        <v>50</v>
      </c>
    </row>
    <row r="194" spans="1:8" ht="38.25">
      <c r="A194" s="71">
        <f t="shared" si="12"/>
        <v>188</v>
      </c>
      <c r="B194" s="88" t="s">
        <v>9</v>
      </c>
      <c r="C194" s="80" t="s">
        <v>186</v>
      </c>
      <c r="D194" s="80" t="s">
        <v>295</v>
      </c>
      <c r="E194" s="80" t="s">
        <v>27</v>
      </c>
      <c r="F194" s="81">
        <v>200</v>
      </c>
      <c r="G194" s="81">
        <v>50</v>
      </c>
      <c r="H194" s="81">
        <v>50</v>
      </c>
    </row>
    <row r="195" spans="1:8" ht="38.25">
      <c r="A195" s="71">
        <f t="shared" si="12"/>
        <v>189</v>
      </c>
      <c r="B195" s="91" t="s">
        <v>172</v>
      </c>
      <c r="C195" s="80" t="s">
        <v>184</v>
      </c>
      <c r="D195" s="80"/>
      <c r="E195" s="80"/>
      <c r="F195" s="81">
        <f>F196</f>
        <v>1160.3320000000001</v>
      </c>
      <c r="G195" s="81">
        <f t="shared" ref="G195:H198" si="21">G196</f>
        <v>1085.4000000000001</v>
      </c>
      <c r="H195" s="81">
        <f t="shared" si="21"/>
        <v>1085.4000000000001</v>
      </c>
    </row>
    <row r="196" spans="1:8" ht="57.75" customHeight="1">
      <c r="A196" s="71">
        <f t="shared" si="12"/>
        <v>190</v>
      </c>
      <c r="B196" s="88" t="s">
        <v>44</v>
      </c>
      <c r="C196" s="80" t="s">
        <v>184</v>
      </c>
      <c r="D196" s="80">
        <v>100</v>
      </c>
      <c r="E196" s="80"/>
      <c r="F196" s="81">
        <f>F197</f>
        <v>1160.3320000000001</v>
      </c>
      <c r="G196" s="81">
        <f t="shared" si="21"/>
        <v>1085.4000000000001</v>
      </c>
      <c r="H196" s="81">
        <f t="shared" si="21"/>
        <v>1085.4000000000001</v>
      </c>
    </row>
    <row r="197" spans="1:8" ht="25.5">
      <c r="A197" s="71">
        <f t="shared" si="12"/>
        <v>191</v>
      </c>
      <c r="B197" s="88" t="s">
        <v>45</v>
      </c>
      <c r="C197" s="80" t="s">
        <v>184</v>
      </c>
      <c r="D197" s="80">
        <v>120</v>
      </c>
      <c r="E197" s="80"/>
      <c r="F197" s="81">
        <f>F198</f>
        <v>1160.3320000000001</v>
      </c>
      <c r="G197" s="81">
        <f t="shared" si="21"/>
        <v>1085.4000000000001</v>
      </c>
      <c r="H197" s="81">
        <f t="shared" si="21"/>
        <v>1085.4000000000001</v>
      </c>
    </row>
    <row r="198" spans="1:8">
      <c r="A198" s="71">
        <f t="shared" si="12"/>
        <v>192</v>
      </c>
      <c r="B198" s="88" t="s">
        <v>7</v>
      </c>
      <c r="C198" s="80" t="s">
        <v>184</v>
      </c>
      <c r="D198" s="80">
        <v>120</v>
      </c>
      <c r="E198" s="80" t="s">
        <v>25</v>
      </c>
      <c r="F198" s="81">
        <f>F199</f>
        <v>1160.3320000000001</v>
      </c>
      <c r="G198" s="81">
        <f t="shared" si="21"/>
        <v>1085.4000000000001</v>
      </c>
      <c r="H198" s="81">
        <f t="shared" si="21"/>
        <v>1085.4000000000001</v>
      </c>
    </row>
    <row r="199" spans="1:8" ht="25.5">
      <c r="A199" s="71">
        <f t="shared" si="12"/>
        <v>193</v>
      </c>
      <c r="B199" s="88" t="s">
        <v>8</v>
      </c>
      <c r="C199" s="80" t="s">
        <v>184</v>
      </c>
      <c r="D199" s="80">
        <v>120</v>
      </c>
      <c r="E199" s="80" t="s">
        <v>26</v>
      </c>
      <c r="F199" s="81">
        <v>1160.3320000000001</v>
      </c>
      <c r="G199" s="81">
        <f>'Ведомтсвенная структура'!H20</f>
        <v>1085.4000000000001</v>
      </c>
      <c r="H199" s="81">
        <f>'Ведомтсвенная структура'!I20</f>
        <v>1085.4000000000001</v>
      </c>
    </row>
    <row r="200" spans="1:8" ht="25.5">
      <c r="A200" s="71">
        <f t="shared" si="12"/>
        <v>194</v>
      </c>
      <c r="B200" s="51" t="s">
        <v>180</v>
      </c>
      <c r="C200" s="80" t="s">
        <v>204</v>
      </c>
      <c r="D200" s="80"/>
      <c r="E200" s="80"/>
      <c r="F200" s="81">
        <f t="shared" ref="F200:H203" si="22">F201</f>
        <v>1077.3820000000001</v>
      </c>
      <c r="G200" s="81">
        <f t="shared" si="22"/>
        <v>994.9</v>
      </c>
      <c r="H200" s="81">
        <f t="shared" si="22"/>
        <v>994.9</v>
      </c>
    </row>
    <row r="201" spans="1:8" ht="63.75">
      <c r="A201" s="71">
        <f t="shared" ref="A201:A218" si="23">A200+1</f>
        <v>195</v>
      </c>
      <c r="B201" s="92" t="s">
        <v>178</v>
      </c>
      <c r="C201" s="80" t="s">
        <v>204</v>
      </c>
      <c r="D201" s="80" t="s">
        <v>181</v>
      </c>
      <c r="E201" s="80"/>
      <c r="F201" s="81">
        <f t="shared" si="22"/>
        <v>1077.3820000000001</v>
      </c>
      <c r="G201" s="81">
        <f t="shared" si="22"/>
        <v>994.9</v>
      </c>
      <c r="H201" s="81">
        <f t="shared" si="22"/>
        <v>994.9</v>
      </c>
    </row>
    <row r="202" spans="1:8" ht="25.5">
      <c r="A202" s="71">
        <f t="shared" si="23"/>
        <v>196</v>
      </c>
      <c r="B202" s="92" t="s">
        <v>179</v>
      </c>
      <c r="C202" s="80" t="s">
        <v>204</v>
      </c>
      <c r="D202" s="80" t="s">
        <v>149</v>
      </c>
      <c r="E202" s="80"/>
      <c r="F202" s="81">
        <f t="shared" si="22"/>
        <v>1077.3820000000001</v>
      </c>
      <c r="G202" s="81">
        <f t="shared" si="22"/>
        <v>994.9</v>
      </c>
      <c r="H202" s="81">
        <f t="shared" si="22"/>
        <v>994.9</v>
      </c>
    </row>
    <row r="203" spans="1:8">
      <c r="A203" s="71">
        <f t="shared" si="23"/>
        <v>197</v>
      </c>
      <c r="B203" s="88" t="s">
        <v>7</v>
      </c>
      <c r="C203" s="80" t="s">
        <v>204</v>
      </c>
      <c r="D203" s="80" t="s">
        <v>149</v>
      </c>
      <c r="E203" s="80" t="s">
        <v>25</v>
      </c>
      <c r="F203" s="81">
        <f t="shared" si="22"/>
        <v>1077.3820000000001</v>
      </c>
      <c r="G203" s="81">
        <f t="shared" si="22"/>
        <v>994.9</v>
      </c>
      <c r="H203" s="81">
        <f t="shared" si="22"/>
        <v>994.9</v>
      </c>
    </row>
    <row r="204" spans="1:8" ht="38.25">
      <c r="A204" s="71">
        <f t="shared" si="23"/>
        <v>198</v>
      </c>
      <c r="B204" s="51" t="s">
        <v>175</v>
      </c>
      <c r="C204" s="80" t="s">
        <v>204</v>
      </c>
      <c r="D204" s="80" t="s">
        <v>149</v>
      </c>
      <c r="E204" s="80" t="s">
        <v>176</v>
      </c>
      <c r="F204" s="81">
        <v>1077.3820000000001</v>
      </c>
      <c r="G204" s="81">
        <f>'Ведомтсвенная структура'!H21</f>
        <v>994.9</v>
      </c>
      <c r="H204" s="81">
        <f>'Ведомтсвенная структура'!I31</f>
        <v>994.9</v>
      </c>
    </row>
    <row r="205" spans="1:8" ht="38.25">
      <c r="A205" s="71">
        <f t="shared" si="23"/>
        <v>199</v>
      </c>
      <c r="B205" s="88" t="s">
        <v>214</v>
      </c>
      <c r="C205" s="15" t="s">
        <v>211</v>
      </c>
      <c r="D205" s="80"/>
      <c r="E205" s="80"/>
      <c r="F205" s="81">
        <f t="shared" ref="F205:H208" si="24">F206</f>
        <v>50</v>
      </c>
      <c r="G205" s="81">
        <f t="shared" si="24"/>
        <v>0</v>
      </c>
      <c r="H205" s="81">
        <f t="shared" si="24"/>
        <v>0</v>
      </c>
    </row>
    <row r="206" spans="1:8" ht="25.5">
      <c r="A206" s="71">
        <f t="shared" si="23"/>
        <v>200</v>
      </c>
      <c r="B206" s="88" t="s">
        <v>48</v>
      </c>
      <c r="C206" s="15" t="s">
        <v>211</v>
      </c>
      <c r="D206" s="80" t="s">
        <v>59</v>
      </c>
      <c r="E206" s="80"/>
      <c r="F206" s="81">
        <f t="shared" si="24"/>
        <v>50</v>
      </c>
      <c r="G206" s="81">
        <f t="shared" si="24"/>
        <v>0</v>
      </c>
      <c r="H206" s="81">
        <f t="shared" si="24"/>
        <v>0</v>
      </c>
    </row>
    <row r="207" spans="1:8" ht="25.5">
      <c r="A207" s="71">
        <f t="shared" si="23"/>
        <v>201</v>
      </c>
      <c r="B207" s="88" t="s">
        <v>49</v>
      </c>
      <c r="C207" s="15" t="s">
        <v>211</v>
      </c>
      <c r="D207" s="80" t="s">
        <v>60</v>
      </c>
      <c r="E207" s="80"/>
      <c r="F207" s="81">
        <f t="shared" si="24"/>
        <v>50</v>
      </c>
      <c r="G207" s="81">
        <f t="shared" si="24"/>
        <v>0</v>
      </c>
      <c r="H207" s="81">
        <f t="shared" si="24"/>
        <v>0</v>
      </c>
    </row>
    <row r="208" spans="1:8">
      <c r="A208" s="71">
        <f t="shared" si="23"/>
        <v>202</v>
      </c>
      <c r="B208" s="91" t="s">
        <v>7</v>
      </c>
      <c r="C208" s="15" t="s">
        <v>211</v>
      </c>
      <c r="D208" s="80" t="s">
        <v>60</v>
      </c>
      <c r="E208" s="80" t="s">
        <v>25</v>
      </c>
      <c r="F208" s="81">
        <f t="shared" si="24"/>
        <v>50</v>
      </c>
      <c r="G208" s="81">
        <f t="shared" si="24"/>
        <v>0</v>
      </c>
      <c r="H208" s="81">
        <f t="shared" si="24"/>
        <v>0</v>
      </c>
    </row>
    <row r="209" spans="1:8">
      <c r="A209" s="71">
        <f t="shared" si="23"/>
        <v>203</v>
      </c>
      <c r="B209" s="91" t="s">
        <v>78</v>
      </c>
      <c r="C209" s="15"/>
      <c r="D209" s="80" t="s">
        <v>60</v>
      </c>
      <c r="E209" s="80" t="s">
        <v>72</v>
      </c>
      <c r="F209" s="81">
        <f>'Ведомтсвенная структура'!G80</f>
        <v>50</v>
      </c>
      <c r="G209" s="81">
        <f>'Ведомтсвенная структура'!H76</f>
        <v>0</v>
      </c>
      <c r="H209" s="81">
        <f>'Ведомтсвенная структура'!I76</f>
        <v>0</v>
      </c>
    </row>
    <row r="210" spans="1:8" ht="38.25">
      <c r="A210" s="71">
        <f t="shared" si="23"/>
        <v>204</v>
      </c>
      <c r="B210" s="86" t="s">
        <v>221</v>
      </c>
      <c r="C210" s="15" t="s">
        <v>222</v>
      </c>
      <c r="D210" s="80"/>
      <c r="E210" s="80"/>
      <c r="F210" s="81">
        <f t="shared" ref="F210:H213" si="25">F211</f>
        <v>4316.7</v>
      </c>
      <c r="G210" s="81">
        <f t="shared" si="25"/>
        <v>0</v>
      </c>
      <c r="H210" s="81">
        <f t="shared" si="25"/>
        <v>0</v>
      </c>
    </row>
    <row r="211" spans="1:8">
      <c r="A211" s="71">
        <f t="shared" si="23"/>
        <v>205</v>
      </c>
      <c r="B211" s="97" t="s">
        <v>208</v>
      </c>
      <c r="C211" s="15" t="s">
        <v>222</v>
      </c>
      <c r="D211" s="80" t="s">
        <v>59</v>
      </c>
      <c r="E211" s="80"/>
      <c r="F211" s="81">
        <f t="shared" si="25"/>
        <v>4316.7</v>
      </c>
      <c r="G211" s="81">
        <f>G213</f>
        <v>0</v>
      </c>
      <c r="H211" s="81">
        <f t="shared" si="25"/>
        <v>0</v>
      </c>
    </row>
    <row r="212" spans="1:8">
      <c r="A212" s="71">
        <f t="shared" si="23"/>
        <v>206</v>
      </c>
      <c r="B212" s="14" t="s">
        <v>0</v>
      </c>
      <c r="C212" s="15" t="s">
        <v>222</v>
      </c>
      <c r="D212" s="80" t="s">
        <v>60</v>
      </c>
      <c r="E212" s="80"/>
      <c r="F212" s="81">
        <f t="shared" si="25"/>
        <v>4316.7</v>
      </c>
      <c r="G212" s="81">
        <f t="shared" si="25"/>
        <v>0</v>
      </c>
      <c r="H212" s="81">
        <f t="shared" si="25"/>
        <v>0</v>
      </c>
    </row>
    <row r="213" spans="1:8">
      <c r="A213" s="71">
        <f t="shared" si="23"/>
        <v>207</v>
      </c>
      <c r="B213" s="91" t="s">
        <v>54</v>
      </c>
      <c r="C213" s="15" t="s">
        <v>222</v>
      </c>
      <c r="D213" s="80" t="s">
        <v>60</v>
      </c>
      <c r="E213" s="80" t="s">
        <v>38</v>
      </c>
      <c r="F213" s="81">
        <f t="shared" si="25"/>
        <v>4316.7</v>
      </c>
      <c r="G213" s="81">
        <f>G214</f>
        <v>0</v>
      </c>
      <c r="H213" s="81">
        <f t="shared" si="25"/>
        <v>0</v>
      </c>
    </row>
    <row r="214" spans="1:8">
      <c r="A214" s="71">
        <f t="shared" si="23"/>
        <v>208</v>
      </c>
      <c r="B214" s="91" t="s">
        <v>22</v>
      </c>
      <c r="C214" s="15" t="s">
        <v>222</v>
      </c>
      <c r="D214" s="80" t="s">
        <v>60</v>
      </c>
      <c r="E214" s="80" t="s">
        <v>39</v>
      </c>
      <c r="F214" s="81">
        <f>'Ведомтсвенная структура'!G186</f>
        <v>4316.7</v>
      </c>
      <c r="G214" s="81">
        <f>'Ведомтсвенная структура'!H186</f>
        <v>0</v>
      </c>
      <c r="H214" s="81">
        <f>'Ведомтсвенная структура'!I186</f>
        <v>0</v>
      </c>
    </row>
    <row r="215" spans="1:8" ht="38.25">
      <c r="A215" s="71">
        <f t="shared" si="23"/>
        <v>209</v>
      </c>
      <c r="B215" s="14" t="s">
        <v>237</v>
      </c>
      <c r="C215" s="80" t="s">
        <v>236</v>
      </c>
      <c r="D215" s="80"/>
      <c r="E215" s="80"/>
      <c r="F215" s="81">
        <f>F216</f>
        <v>65.188000000000002</v>
      </c>
      <c r="G215" s="81">
        <v>0</v>
      </c>
      <c r="H215" s="81">
        <v>0</v>
      </c>
    </row>
    <row r="216" spans="1:8" ht="38.25">
      <c r="A216" s="71">
        <f t="shared" si="23"/>
        <v>210</v>
      </c>
      <c r="B216" s="98" t="s">
        <v>223</v>
      </c>
      <c r="C216" s="80" t="s">
        <v>236</v>
      </c>
      <c r="D216" s="80" t="s">
        <v>238</v>
      </c>
      <c r="E216" s="80" t="s">
        <v>25</v>
      </c>
      <c r="F216" s="81">
        <f>F217</f>
        <v>65.188000000000002</v>
      </c>
      <c r="G216" s="81">
        <v>0</v>
      </c>
      <c r="H216" s="81">
        <v>0</v>
      </c>
    </row>
    <row r="217" spans="1:8">
      <c r="A217" s="71">
        <f t="shared" si="23"/>
        <v>211</v>
      </c>
      <c r="B217" s="91" t="s">
        <v>7</v>
      </c>
      <c r="C217" s="80" t="s">
        <v>236</v>
      </c>
      <c r="D217" s="80" t="s">
        <v>238</v>
      </c>
      <c r="E217" s="80" t="s">
        <v>224</v>
      </c>
      <c r="F217" s="81">
        <v>65.188000000000002</v>
      </c>
      <c r="G217" s="81">
        <v>0</v>
      </c>
      <c r="H217" s="81">
        <v>0</v>
      </c>
    </row>
    <row r="218" spans="1:8">
      <c r="A218" s="71">
        <f t="shared" si="23"/>
        <v>212</v>
      </c>
      <c r="B218" s="91" t="s">
        <v>220</v>
      </c>
      <c r="C218" s="15"/>
      <c r="D218" s="80"/>
      <c r="E218" s="80"/>
      <c r="F218" s="81"/>
      <c r="G218" s="81">
        <v>550</v>
      </c>
      <c r="H218" s="81">
        <v>1063</v>
      </c>
    </row>
    <row r="219" spans="1:8">
      <c r="A219" s="71">
        <f t="shared" ref="A219" si="26">A218+1</f>
        <v>213</v>
      </c>
      <c r="B219" s="86" t="s">
        <v>55</v>
      </c>
      <c r="C219" s="80"/>
      <c r="D219" s="80"/>
      <c r="E219" s="80"/>
      <c r="F219" s="74">
        <f>F119+F7</f>
        <v>62539.500999999997</v>
      </c>
      <c r="G219" s="74">
        <f>G7+G119+G218</f>
        <v>17266.741000000002</v>
      </c>
      <c r="H219" s="74">
        <f>H119+H7+H218</f>
        <v>18106.741000000002</v>
      </c>
    </row>
    <row r="220" spans="1:8" ht="15.75">
      <c r="A220" s="6"/>
    </row>
    <row r="221" spans="1:8" ht="15.75">
      <c r="A221" s="6"/>
    </row>
    <row r="222" spans="1:8" ht="15.75">
      <c r="A222" s="6"/>
    </row>
    <row r="223" spans="1:8" ht="15.75">
      <c r="A223" s="6"/>
    </row>
    <row r="224" spans="1:8" ht="15.75">
      <c r="A224" s="6"/>
    </row>
    <row r="225" spans="1:1" ht="15.75">
      <c r="A225" s="6"/>
    </row>
    <row r="226" spans="1:1" ht="15.75">
      <c r="A226" s="6"/>
    </row>
    <row r="227" spans="1:1" ht="15.75">
      <c r="A227" s="6"/>
    </row>
    <row r="228" spans="1:1" ht="15.75">
      <c r="A228" s="6"/>
    </row>
    <row r="229" spans="1:1" ht="15.75">
      <c r="A229" s="6"/>
    </row>
    <row r="230" spans="1:1" ht="15.75">
      <c r="A230" s="6"/>
    </row>
    <row r="231" spans="1:1" ht="15.75">
      <c r="A231" s="6"/>
    </row>
  </sheetData>
  <mergeCells count="1">
    <mergeCell ref="A4:H4"/>
  </mergeCells>
  <pageMargins left="0.7" right="0.7" top="0.75" bottom="0.75" header="0.3" footer="0.3"/>
  <pageSetup paperSize="9" scale="94" orientation="landscape" r:id="rId1"/>
  <rowBreaks count="2" manualBreakCount="2">
    <brk id="73" max="7" man="1"/>
    <brk id="8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G24"/>
  <sheetViews>
    <sheetView view="pageBreakPreview" zoomScale="98" zoomScaleSheetLayoutView="98" workbookViewId="0">
      <selection activeCell="E15" sqref="E15"/>
    </sheetView>
  </sheetViews>
  <sheetFormatPr defaultRowHeight="15"/>
  <cols>
    <col min="1" max="1" width="6.42578125" customWidth="1"/>
    <col min="2" max="2" width="25.85546875" customWidth="1"/>
    <col min="3" max="3" width="28.5703125" customWidth="1"/>
    <col min="4" max="4" width="15.5703125" customWidth="1"/>
    <col min="5" max="5" width="13.140625" customWidth="1"/>
    <col min="6" max="6" width="13" customWidth="1"/>
  </cols>
  <sheetData>
    <row r="1" spans="1:7" ht="15.75">
      <c r="F1" s="5" t="s">
        <v>219</v>
      </c>
    </row>
    <row r="2" spans="1:7">
      <c r="F2" s="24" t="s">
        <v>398</v>
      </c>
      <c r="G2" s="2"/>
    </row>
    <row r="3" spans="1:7">
      <c r="F3" s="25"/>
      <c r="G3" s="2"/>
    </row>
    <row r="4" spans="1:7" ht="15.75">
      <c r="A4" s="5"/>
    </row>
    <row r="5" spans="1:7" ht="15.75">
      <c r="A5" s="5"/>
    </row>
    <row r="6" spans="1:7" ht="18.75">
      <c r="A6" s="180" t="s">
        <v>61</v>
      </c>
      <c r="B6" s="180"/>
      <c r="C6" s="180"/>
      <c r="D6" s="180"/>
      <c r="E6" s="180"/>
      <c r="F6" s="180"/>
    </row>
    <row r="7" spans="1:7" ht="18.75">
      <c r="A7" s="180" t="s">
        <v>329</v>
      </c>
      <c r="B7" s="180"/>
      <c r="C7" s="180"/>
      <c r="D7" s="180"/>
      <c r="E7" s="180"/>
      <c r="F7" s="180"/>
    </row>
    <row r="8" spans="1:7" ht="15.75">
      <c r="A8" s="5"/>
      <c r="F8" s="2" t="s">
        <v>1</v>
      </c>
    </row>
    <row r="9" spans="1:7" ht="26.25">
      <c r="A9" s="37" t="s">
        <v>3</v>
      </c>
      <c r="B9" s="31" t="s">
        <v>62</v>
      </c>
      <c r="C9" s="37" t="s">
        <v>63</v>
      </c>
      <c r="D9" s="31" t="s">
        <v>275</v>
      </c>
      <c r="E9" s="30" t="s">
        <v>277</v>
      </c>
      <c r="F9" s="30" t="s">
        <v>310</v>
      </c>
    </row>
    <row r="10" spans="1:7">
      <c r="A10" s="32">
        <v>1</v>
      </c>
      <c r="B10" s="33">
        <v>3</v>
      </c>
      <c r="C10" s="37">
        <v>2</v>
      </c>
      <c r="D10" s="33">
        <v>4</v>
      </c>
      <c r="E10" s="34"/>
      <c r="F10" s="34"/>
    </row>
    <row r="11" spans="1:7" ht="39">
      <c r="A11" s="32">
        <v>1</v>
      </c>
      <c r="B11" s="104" t="s">
        <v>231</v>
      </c>
      <c r="C11" s="105" t="s">
        <v>232</v>
      </c>
      <c r="D11" s="109">
        <f>D15</f>
        <v>3744.1180000000022</v>
      </c>
      <c r="E11" s="107">
        <f>E15</f>
        <v>-4006.0590000000047</v>
      </c>
      <c r="F11" s="107">
        <f>F15</f>
        <v>-3618.3590000000004</v>
      </c>
    </row>
    <row r="12" spans="1:7" ht="39">
      <c r="A12" s="32">
        <v>2</v>
      </c>
      <c r="B12" s="39" t="s">
        <v>259</v>
      </c>
      <c r="C12" s="105" t="s">
        <v>260</v>
      </c>
      <c r="D12" s="109">
        <v>0</v>
      </c>
      <c r="E12" s="107">
        <v>0</v>
      </c>
      <c r="F12" s="107">
        <v>0</v>
      </c>
    </row>
    <row r="13" spans="1:7" ht="64.5">
      <c r="A13" s="32">
        <v>3</v>
      </c>
      <c r="B13" s="115" t="s">
        <v>255</v>
      </c>
      <c r="C13" s="105" t="s">
        <v>256</v>
      </c>
      <c r="D13" s="109">
        <v>0</v>
      </c>
      <c r="E13" s="107">
        <v>0</v>
      </c>
      <c r="F13" s="107">
        <v>0</v>
      </c>
    </row>
    <row r="14" spans="1:7" ht="64.5">
      <c r="A14" s="32">
        <v>4</v>
      </c>
      <c r="B14" s="115" t="s">
        <v>257</v>
      </c>
      <c r="C14" s="105" t="s">
        <v>258</v>
      </c>
      <c r="D14" s="109">
        <v>0</v>
      </c>
      <c r="E14" s="107">
        <v>0</v>
      </c>
      <c r="F14" s="107">
        <v>0</v>
      </c>
    </row>
    <row r="15" spans="1:7" ht="39">
      <c r="A15" s="32">
        <v>5</v>
      </c>
      <c r="B15" s="39" t="s">
        <v>92</v>
      </c>
      <c r="C15" s="38" t="s">
        <v>64</v>
      </c>
      <c r="D15" s="52">
        <f>D20+D16</f>
        <v>3744.1180000000022</v>
      </c>
      <c r="E15" s="52">
        <f>E16+E20</f>
        <v>-4006.0590000000047</v>
      </c>
      <c r="F15" s="52">
        <f>F16+F20</f>
        <v>-3618.3590000000004</v>
      </c>
    </row>
    <row r="16" spans="1:7" ht="26.25" customHeight="1">
      <c r="A16" s="32">
        <v>6</v>
      </c>
      <c r="B16" s="39" t="s">
        <v>93</v>
      </c>
      <c r="C16" s="38" t="s">
        <v>65</v>
      </c>
      <c r="D16" s="52">
        <f>D17</f>
        <v>-58795.383000000002</v>
      </c>
      <c r="E16" s="40">
        <f t="shared" ref="D16:F18" si="0">E17</f>
        <v>-21272.800000000003</v>
      </c>
      <c r="F16" s="40">
        <f t="shared" si="0"/>
        <v>-21725.100000000002</v>
      </c>
    </row>
    <row r="17" spans="1:6" ht="26.25">
      <c r="A17" s="32">
        <v>7</v>
      </c>
      <c r="B17" s="39" t="s">
        <v>94</v>
      </c>
      <c r="C17" s="38" t="s">
        <v>66</v>
      </c>
      <c r="D17" s="52">
        <f t="shared" si="0"/>
        <v>-58795.383000000002</v>
      </c>
      <c r="E17" s="40">
        <f t="shared" si="0"/>
        <v>-21272.800000000003</v>
      </c>
      <c r="F17" s="40">
        <f t="shared" si="0"/>
        <v>-21725.100000000002</v>
      </c>
    </row>
    <row r="18" spans="1:6" ht="26.25">
      <c r="A18" s="32">
        <v>8</v>
      </c>
      <c r="B18" s="39" t="s">
        <v>95</v>
      </c>
      <c r="C18" s="38" t="s">
        <v>67</v>
      </c>
      <c r="D18" s="52">
        <f t="shared" si="0"/>
        <v>-58795.383000000002</v>
      </c>
      <c r="E18" s="40">
        <f t="shared" si="0"/>
        <v>-21272.800000000003</v>
      </c>
      <c r="F18" s="40">
        <f t="shared" si="0"/>
        <v>-21725.100000000002</v>
      </c>
    </row>
    <row r="19" spans="1:6" ht="39">
      <c r="A19" s="32">
        <v>9</v>
      </c>
      <c r="B19" s="39" t="s">
        <v>96</v>
      </c>
      <c r="C19" s="38" t="s">
        <v>110</v>
      </c>
      <c r="D19" s="99">
        <f>-доходы!J81</f>
        <v>-58795.383000000002</v>
      </c>
      <c r="E19" s="40">
        <f>-доходы!K81</f>
        <v>-21272.800000000003</v>
      </c>
      <c r="F19" s="40">
        <f>-доходы!L81</f>
        <v>-21725.100000000002</v>
      </c>
    </row>
    <row r="20" spans="1:6" ht="27.75" customHeight="1">
      <c r="A20" s="32">
        <v>10</v>
      </c>
      <c r="B20" s="39" t="s">
        <v>97</v>
      </c>
      <c r="C20" s="38" t="s">
        <v>68</v>
      </c>
      <c r="D20" s="52">
        <f>D21</f>
        <v>62539.501000000004</v>
      </c>
      <c r="E20" s="40">
        <f t="shared" ref="E20:F22" si="1">E21</f>
        <v>17266.740999999998</v>
      </c>
      <c r="F20" s="40">
        <f t="shared" si="1"/>
        <v>18106.741000000002</v>
      </c>
    </row>
    <row r="21" spans="1:6" ht="26.25">
      <c r="A21" s="32">
        <v>11</v>
      </c>
      <c r="B21" s="39" t="s">
        <v>98</v>
      </c>
      <c r="C21" s="38" t="s">
        <v>69</v>
      </c>
      <c r="D21" s="52">
        <f>D22</f>
        <v>62539.501000000004</v>
      </c>
      <c r="E21" s="40">
        <f t="shared" si="1"/>
        <v>17266.740999999998</v>
      </c>
      <c r="F21" s="40">
        <f t="shared" si="1"/>
        <v>18106.741000000002</v>
      </c>
    </row>
    <row r="22" spans="1:6" ht="26.25">
      <c r="A22" s="32">
        <v>12</v>
      </c>
      <c r="B22" s="39" t="s">
        <v>99</v>
      </c>
      <c r="C22" s="38" t="s">
        <v>70</v>
      </c>
      <c r="D22" s="52">
        <f>D23</f>
        <v>62539.501000000004</v>
      </c>
      <c r="E22" s="40">
        <f t="shared" si="1"/>
        <v>17266.740999999998</v>
      </c>
      <c r="F22" s="40">
        <f t="shared" si="1"/>
        <v>18106.741000000002</v>
      </c>
    </row>
    <row r="23" spans="1:6" ht="39">
      <c r="A23" s="32">
        <v>13</v>
      </c>
      <c r="B23" s="39" t="s">
        <v>100</v>
      </c>
      <c r="C23" s="38" t="s">
        <v>111</v>
      </c>
      <c r="D23" s="52">
        <f>'Ведомтсвенная структура'!G195+источники!D14</f>
        <v>62539.501000000004</v>
      </c>
      <c r="E23" s="40">
        <f>'Ведомтсвенная структура'!H195+E14</f>
        <v>17266.740999999998</v>
      </c>
      <c r="F23" s="40">
        <f>'Ведомтсвенная структура'!I195</f>
        <v>18106.741000000002</v>
      </c>
    </row>
    <row r="24" spans="1:6" ht="15.75">
      <c r="A24" s="6"/>
    </row>
  </sheetData>
  <mergeCells count="2">
    <mergeCell ref="A6:F6"/>
    <mergeCell ref="A7:F7"/>
  </mergeCells>
  <pageMargins left="0.7" right="0.7" top="0.75" bottom="0.75" header="0.3" footer="0.3"/>
  <pageSetup paperSize="9" scale="8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L86"/>
  <sheetViews>
    <sheetView workbookViewId="0">
      <selection activeCell="I5" sqref="I5"/>
    </sheetView>
  </sheetViews>
  <sheetFormatPr defaultRowHeight="15"/>
  <cols>
    <col min="1" max="1" width="7.42578125" customWidth="1"/>
    <col min="2" max="2" width="5.85546875" customWidth="1"/>
    <col min="3" max="3" width="6.28515625" customWidth="1"/>
    <col min="4" max="4" width="6.5703125" customWidth="1"/>
    <col min="5" max="5" width="7" customWidth="1"/>
    <col min="6" max="8" width="9.140625" customWidth="1"/>
    <col min="9" max="9" width="58.85546875" customWidth="1"/>
    <col min="10" max="11" width="17.5703125" customWidth="1"/>
    <col min="12" max="12" width="17" customWidth="1"/>
  </cols>
  <sheetData>
    <row r="1" spans="1:12">
      <c r="A1" s="1"/>
      <c r="B1" s="1"/>
      <c r="C1" s="1"/>
      <c r="D1" s="1"/>
      <c r="E1" s="1"/>
      <c r="F1" s="1"/>
      <c r="G1" s="1"/>
      <c r="H1" s="1"/>
      <c r="I1" s="42"/>
      <c r="L1" s="3" t="s">
        <v>362</v>
      </c>
    </row>
    <row r="2" spans="1:12">
      <c r="A2" s="1"/>
      <c r="B2" s="1"/>
      <c r="C2" s="1"/>
      <c r="D2" s="1"/>
      <c r="E2" s="1"/>
      <c r="F2" s="1"/>
      <c r="G2" s="1"/>
      <c r="H2" s="1"/>
      <c r="I2" s="42"/>
      <c r="L2" s="3" t="s">
        <v>399</v>
      </c>
    </row>
    <row r="3" spans="1:12">
      <c r="A3" s="1"/>
      <c r="B3" s="1"/>
      <c r="C3" s="1"/>
      <c r="D3" s="1"/>
      <c r="E3" s="1"/>
      <c r="F3" s="1"/>
      <c r="G3" s="1"/>
      <c r="H3" s="1"/>
      <c r="I3" s="42"/>
      <c r="L3" s="4"/>
    </row>
    <row r="4" spans="1:12">
      <c r="A4" s="1"/>
      <c r="B4" s="1"/>
      <c r="C4" s="1"/>
      <c r="D4" s="1"/>
      <c r="E4" s="1"/>
      <c r="F4" s="1"/>
      <c r="G4" s="1"/>
      <c r="H4" s="1"/>
      <c r="I4" s="42"/>
      <c r="L4" s="2"/>
    </row>
    <row r="5" spans="1:12" ht="18.75">
      <c r="A5" s="1"/>
      <c r="B5" s="1"/>
      <c r="C5" s="1"/>
      <c r="D5" s="1"/>
      <c r="E5" s="1"/>
      <c r="F5" s="1"/>
      <c r="G5" s="1"/>
      <c r="H5" s="1"/>
      <c r="I5" s="43" t="s">
        <v>309</v>
      </c>
      <c r="L5" s="2"/>
    </row>
    <row r="6" spans="1:12">
      <c r="A6" s="1"/>
      <c r="B6" s="1"/>
      <c r="C6" s="1"/>
      <c r="D6" s="1"/>
      <c r="E6" s="1"/>
      <c r="F6" s="1"/>
      <c r="G6" s="1"/>
      <c r="H6" s="1"/>
      <c r="I6" s="42"/>
      <c r="L6" s="3" t="s">
        <v>1</v>
      </c>
    </row>
    <row r="7" spans="1:12" ht="15.75">
      <c r="A7" s="183" t="s">
        <v>112</v>
      </c>
      <c r="B7" s="183"/>
      <c r="C7" s="183"/>
      <c r="D7" s="183"/>
      <c r="E7" s="183"/>
      <c r="F7" s="183"/>
      <c r="G7" s="183"/>
      <c r="H7" s="183"/>
      <c r="I7" s="184" t="s">
        <v>113</v>
      </c>
      <c r="J7" s="186" t="s">
        <v>114</v>
      </c>
      <c r="K7" s="187"/>
      <c r="L7" s="188"/>
    </row>
    <row r="8" spans="1:12" ht="92.25" customHeight="1">
      <c r="A8" s="44" t="s">
        <v>115</v>
      </c>
      <c r="B8" s="44" t="s">
        <v>116</v>
      </c>
      <c r="C8" s="44" t="s">
        <v>117</v>
      </c>
      <c r="D8" s="44" t="s">
        <v>118</v>
      </c>
      <c r="E8" s="44" t="s">
        <v>119</v>
      </c>
      <c r="F8" s="44" t="s">
        <v>120</v>
      </c>
      <c r="G8" s="44" t="s">
        <v>121</v>
      </c>
      <c r="H8" s="44" t="s">
        <v>122</v>
      </c>
      <c r="I8" s="185"/>
      <c r="J8" s="45" t="s">
        <v>275</v>
      </c>
      <c r="K8" s="45" t="s">
        <v>277</v>
      </c>
      <c r="L8" s="45" t="s">
        <v>310</v>
      </c>
    </row>
    <row r="9" spans="1:12">
      <c r="A9" s="46">
        <v>1</v>
      </c>
      <c r="B9" s="46">
        <v>2</v>
      </c>
      <c r="C9" s="46">
        <v>3</v>
      </c>
      <c r="D9" s="46">
        <v>4</v>
      </c>
      <c r="E9" s="46">
        <v>5</v>
      </c>
      <c r="F9" s="46">
        <v>6</v>
      </c>
      <c r="G9" s="46">
        <v>7</v>
      </c>
      <c r="H9" s="46">
        <v>8</v>
      </c>
      <c r="I9" s="47">
        <v>9</v>
      </c>
      <c r="J9" s="48">
        <v>10</v>
      </c>
      <c r="K9" s="48">
        <v>11</v>
      </c>
      <c r="L9" s="48">
        <v>12</v>
      </c>
    </row>
    <row r="10" spans="1:12" ht="21" customHeight="1">
      <c r="A10" s="54" t="s">
        <v>123</v>
      </c>
      <c r="B10" s="54">
        <v>1</v>
      </c>
      <c r="C10" s="54" t="s">
        <v>124</v>
      </c>
      <c r="D10" s="54" t="s">
        <v>124</v>
      </c>
      <c r="E10" s="54" t="s">
        <v>123</v>
      </c>
      <c r="F10" s="54" t="s">
        <v>124</v>
      </c>
      <c r="G10" s="54" t="s">
        <v>125</v>
      </c>
      <c r="H10" s="54" t="s">
        <v>123</v>
      </c>
      <c r="I10" s="55" t="s">
        <v>126</v>
      </c>
      <c r="J10" s="56">
        <f>J11+J30+J36+J39+J47+J17+J50+J27</f>
        <v>16393.2</v>
      </c>
      <c r="K10" s="56">
        <f>K11+K30+K36++K39+K47+K17+K50+K27</f>
        <v>16698.600000000002</v>
      </c>
      <c r="L10" s="56">
        <f>L11+L30+L36+L39+L47+L17+L50+L27</f>
        <v>17557.100000000002</v>
      </c>
    </row>
    <row r="11" spans="1:12" ht="17.25" customHeight="1">
      <c r="A11" s="57">
        <v>182</v>
      </c>
      <c r="B11" s="57">
        <v>1</v>
      </c>
      <c r="C11" s="57" t="s">
        <v>127</v>
      </c>
      <c r="D11" s="57" t="s">
        <v>124</v>
      </c>
      <c r="E11" s="57" t="s">
        <v>123</v>
      </c>
      <c r="F11" s="57" t="s">
        <v>124</v>
      </c>
      <c r="G11" s="57" t="s">
        <v>125</v>
      </c>
      <c r="H11" s="57" t="s">
        <v>123</v>
      </c>
      <c r="I11" s="58" t="s">
        <v>128</v>
      </c>
      <c r="J11" s="59">
        <f>J12</f>
        <v>658.2</v>
      </c>
      <c r="K11" s="59">
        <f>K12</f>
        <v>703.90000000000009</v>
      </c>
      <c r="L11" s="59">
        <f>L12</f>
        <v>749.7</v>
      </c>
    </row>
    <row r="12" spans="1:12" ht="20.25" customHeight="1">
      <c r="A12" s="54">
        <v>182</v>
      </c>
      <c r="B12" s="54">
        <v>1</v>
      </c>
      <c r="C12" s="54" t="s">
        <v>127</v>
      </c>
      <c r="D12" s="54" t="s">
        <v>129</v>
      </c>
      <c r="E12" s="54" t="s">
        <v>123</v>
      </c>
      <c r="F12" s="54" t="s">
        <v>127</v>
      </c>
      <c r="G12" s="54" t="s">
        <v>125</v>
      </c>
      <c r="H12" s="54">
        <v>110</v>
      </c>
      <c r="I12" s="55" t="s">
        <v>130</v>
      </c>
      <c r="J12" s="53">
        <f>J13+J15+J14+J16</f>
        <v>658.2</v>
      </c>
      <c r="K12" s="53">
        <f>K13+K15+K14+K16</f>
        <v>703.90000000000009</v>
      </c>
      <c r="L12" s="53">
        <f>L13+L15+L14+L16</f>
        <v>749.7</v>
      </c>
    </row>
    <row r="13" spans="1:12" ht="230.25" customHeight="1">
      <c r="A13" s="57">
        <v>182</v>
      </c>
      <c r="B13" s="57">
        <v>1</v>
      </c>
      <c r="C13" s="57" t="s">
        <v>127</v>
      </c>
      <c r="D13" s="57" t="s">
        <v>129</v>
      </c>
      <c r="E13" s="57" t="s">
        <v>131</v>
      </c>
      <c r="F13" s="57" t="s">
        <v>127</v>
      </c>
      <c r="G13" s="57" t="s">
        <v>125</v>
      </c>
      <c r="H13" s="57" t="s">
        <v>132</v>
      </c>
      <c r="I13" s="122" t="s">
        <v>311</v>
      </c>
      <c r="J13" s="61">
        <v>572.6</v>
      </c>
      <c r="K13" s="61">
        <v>614.6</v>
      </c>
      <c r="L13" s="61">
        <v>656.9</v>
      </c>
    </row>
    <row r="14" spans="1:12" ht="164.25" customHeight="1">
      <c r="A14" s="57">
        <v>182</v>
      </c>
      <c r="B14" s="57">
        <v>1</v>
      </c>
      <c r="C14" s="57" t="s">
        <v>127</v>
      </c>
      <c r="D14" s="57" t="s">
        <v>129</v>
      </c>
      <c r="E14" s="57" t="s">
        <v>205</v>
      </c>
      <c r="F14" s="57" t="s">
        <v>127</v>
      </c>
      <c r="G14" s="57" t="s">
        <v>125</v>
      </c>
      <c r="H14" s="57" t="s">
        <v>132</v>
      </c>
      <c r="I14" s="144" t="s">
        <v>312</v>
      </c>
      <c r="J14" s="61">
        <v>24.4</v>
      </c>
      <c r="K14" s="61">
        <v>25.5</v>
      </c>
      <c r="L14" s="61">
        <v>26.5</v>
      </c>
    </row>
    <row r="15" spans="1:12" ht="156.75" customHeight="1">
      <c r="A15" s="57">
        <v>182</v>
      </c>
      <c r="B15" s="57">
        <v>1</v>
      </c>
      <c r="C15" s="57" t="s">
        <v>127</v>
      </c>
      <c r="D15" s="57" t="s">
        <v>129</v>
      </c>
      <c r="E15" s="57" t="s">
        <v>133</v>
      </c>
      <c r="F15" s="57" t="s">
        <v>127</v>
      </c>
      <c r="G15" s="57" t="s">
        <v>125</v>
      </c>
      <c r="H15" s="57">
        <v>110</v>
      </c>
      <c r="I15" s="145" t="s">
        <v>313</v>
      </c>
      <c r="J15" s="61">
        <v>61.1</v>
      </c>
      <c r="K15" s="61">
        <v>63.7</v>
      </c>
      <c r="L15" s="61">
        <v>66.2</v>
      </c>
    </row>
    <row r="16" spans="1:12" ht="409.5" customHeight="1">
      <c r="A16" s="57" t="s">
        <v>243</v>
      </c>
      <c r="B16" s="57" t="s">
        <v>146</v>
      </c>
      <c r="C16" s="57" t="s">
        <v>127</v>
      </c>
      <c r="D16" s="57" t="s">
        <v>129</v>
      </c>
      <c r="E16" s="57" t="s">
        <v>264</v>
      </c>
      <c r="F16" s="57" t="s">
        <v>127</v>
      </c>
      <c r="G16" s="57" t="s">
        <v>125</v>
      </c>
      <c r="H16" s="57" t="s">
        <v>132</v>
      </c>
      <c r="I16" s="146" t="s">
        <v>314</v>
      </c>
      <c r="J16" s="61">
        <v>0.1</v>
      </c>
      <c r="K16" s="61">
        <v>0.1</v>
      </c>
      <c r="L16" s="61">
        <v>0.1</v>
      </c>
    </row>
    <row r="17" spans="1:12" ht="51.75" customHeight="1">
      <c r="A17" s="63" t="s">
        <v>123</v>
      </c>
      <c r="B17" s="63">
        <v>1</v>
      </c>
      <c r="C17" s="63" t="s">
        <v>244</v>
      </c>
      <c r="D17" s="63" t="s">
        <v>124</v>
      </c>
      <c r="E17" s="63" t="s">
        <v>123</v>
      </c>
      <c r="F17" s="63" t="s">
        <v>124</v>
      </c>
      <c r="G17" s="63" t="s">
        <v>125</v>
      </c>
      <c r="H17" s="63" t="s">
        <v>123</v>
      </c>
      <c r="I17" s="64" t="s">
        <v>245</v>
      </c>
      <c r="J17" s="59">
        <f>J18</f>
        <v>1592.8</v>
      </c>
      <c r="K17" s="59">
        <f>K18</f>
        <v>1675.3999999999999</v>
      </c>
      <c r="L17" s="59">
        <f>L18</f>
        <v>2302.5</v>
      </c>
    </row>
    <row r="18" spans="1:12" ht="38.25" customHeight="1">
      <c r="A18" s="121" t="s">
        <v>243</v>
      </c>
      <c r="B18" s="110">
        <v>1</v>
      </c>
      <c r="C18" s="110" t="s">
        <v>244</v>
      </c>
      <c r="D18" s="110" t="s">
        <v>129</v>
      </c>
      <c r="E18" s="110" t="s">
        <v>123</v>
      </c>
      <c r="F18" s="110" t="s">
        <v>127</v>
      </c>
      <c r="G18" s="110" t="s">
        <v>125</v>
      </c>
      <c r="H18" s="110">
        <v>110</v>
      </c>
      <c r="I18" s="112" t="s">
        <v>246</v>
      </c>
      <c r="J18" s="111">
        <f>J19+J21+J23+J25</f>
        <v>1592.8</v>
      </c>
      <c r="K18" s="111">
        <f>K19+K21+K23+K25</f>
        <v>1675.3999999999999</v>
      </c>
      <c r="L18" s="111">
        <f>L19+L21+L23+L25</f>
        <v>2302.5</v>
      </c>
    </row>
    <row r="19" spans="1:12" ht="84.75" customHeight="1">
      <c r="A19" s="57" t="s">
        <v>243</v>
      </c>
      <c r="B19" s="57">
        <v>1</v>
      </c>
      <c r="C19" s="57" t="s">
        <v>244</v>
      </c>
      <c r="D19" s="57" t="s">
        <v>129</v>
      </c>
      <c r="E19" s="57">
        <v>230</v>
      </c>
      <c r="F19" s="57" t="s">
        <v>127</v>
      </c>
      <c r="G19" s="57" t="s">
        <v>125</v>
      </c>
      <c r="H19" s="57">
        <v>110</v>
      </c>
      <c r="I19" s="113" t="s">
        <v>247</v>
      </c>
      <c r="J19" s="61">
        <f>J20</f>
        <v>848.6</v>
      </c>
      <c r="K19" s="61">
        <f>K20</f>
        <v>881.5</v>
      </c>
      <c r="L19" s="61">
        <f>L20</f>
        <v>1212.0999999999999</v>
      </c>
    </row>
    <row r="20" spans="1:12" ht="139.5" customHeight="1">
      <c r="A20" s="57" t="s">
        <v>243</v>
      </c>
      <c r="B20" s="57">
        <v>1</v>
      </c>
      <c r="C20" s="57" t="s">
        <v>244</v>
      </c>
      <c r="D20" s="57" t="s">
        <v>129</v>
      </c>
      <c r="E20" s="57" t="s">
        <v>286</v>
      </c>
      <c r="F20" s="57" t="s">
        <v>127</v>
      </c>
      <c r="G20" s="57" t="s">
        <v>125</v>
      </c>
      <c r="H20" s="57">
        <v>110</v>
      </c>
      <c r="I20" s="126" t="s">
        <v>287</v>
      </c>
      <c r="J20" s="61">
        <v>848.6</v>
      </c>
      <c r="K20" s="61">
        <v>881.5</v>
      </c>
      <c r="L20" s="61">
        <v>1212.0999999999999</v>
      </c>
    </row>
    <row r="21" spans="1:12" ht="97.5" customHeight="1">
      <c r="A21" s="57" t="s">
        <v>243</v>
      </c>
      <c r="B21" s="57">
        <v>1</v>
      </c>
      <c r="C21" s="57" t="s">
        <v>244</v>
      </c>
      <c r="D21" s="57" t="s">
        <v>129</v>
      </c>
      <c r="E21" s="57">
        <v>240</v>
      </c>
      <c r="F21" s="57" t="s">
        <v>127</v>
      </c>
      <c r="G21" s="57" t="s">
        <v>123</v>
      </c>
      <c r="H21" s="57">
        <v>110</v>
      </c>
      <c r="I21" s="60" t="s">
        <v>248</v>
      </c>
      <c r="J21" s="61">
        <f>J22</f>
        <v>4.4000000000000004</v>
      </c>
      <c r="K21" s="61">
        <f>K22</f>
        <v>4.5999999999999996</v>
      </c>
      <c r="L21" s="61">
        <f>L22</f>
        <v>6.2</v>
      </c>
    </row>
    <row r="22" spans="1:12" ht="160.5" customHeight="1">
      <c r="A22" s="57" t="s">
        <v>243</v>
      </c>
      <c r="B22" s="57">
        <v>1</v>
      </c>
      <c r="C22" s="57" t="s">
        <v>244</v>
      </c>
      <c r="D22" s="57" t="s">
        <v>129</v>
      </c>
      <c r="E22" s="57" t="s">
        <v>289</v>
      </c>
      <c r="F22" s="57" t="s">
        <v>127</v>
      </c>
      <c r="G22" s="57" t="s">
        <v>123</v>
      </c>
      <c r="H22" s="57">
        <v>110</v>
      </c>
      <c r="I22" s="60" t="s">
        <v>288</v>
      </c>
      <c r="J22" s="61">
        <v>4.4000000000000004</v>
      </c>
      <c r="K22" s="61">
        <v>4.5999999999999996</v>
      </c>
      <c r="L22" s="61">
        <v>6.2</v>
      </c>
    </row>
    <row r="23" spans="1:12" ht="84.75" customHeight="1">
      <c r="A23" s="57" t="s">
        <v>243</v>
      </c>
      <c r="B23" s="57">
        <v>1</v>
      </c>
      <c r="C23" s="57" t="s">
        <v>244</v>
      </c>
      <c r="D23" s="57" t="s">
        <v>129</v>
      </c>
      <c r="E23" s="57">
        <v>250</v>
      </c>
      <c r="F23" s="57" t="s">
        <v>127</v>
      </c>
      <c r="G23" s="57" t="s">
        <v>125</v>
      </c>
      <c r="H23" s="57">
        <v>110</v>
      </c>
      <c r="I23" s="60" t="s">
        <v>249</v>
      </c>
      <c r="J23" s="61">
        <f>J24</f>
        <v>871.8</v>
      </c>
      <c r="K23" s="61">
        <f>K24</f>
        <v>924</v>
      </c>
      <c r="L23" s="61">
        <f>L24</f>
        <v>1268</v>
      </c>
    </row>
    <row r="24" spans="1:12" ht="130.5" customHeight="1">
      <c r="A24" s="57" t="s">
        <v>243</v>
      </c>
      <c r="B24" s="57">
        <v>1</v>
      </c>
      <c r="C24" s="57" t="s">
        <v>244</v>
      </c>
      <c r="D24" s="57" t="s">
        <v>129</v>
      </c>
      <c r="E24" s="57" t="s">
        <v>290</v>
      </c>
      <c r="F24" s="57" t="s">
        <v>127</v>
      </c>
      <c r="G24" s="57" t="s">
        <v>125</v>
      </c>
      <c r="H24" s="57">
        <v>110</v>
      </c>
      <c r="I24" s="60" t="s">
        <v>291</v>
      </c>
      <c r="J24" s="61">
        <v>871.8</v>
      </c>
      <c r="K24" s="61">
        <v>924</v>
      </c>
      <c r="L24" s="61">
        <v>1268</v>
      </c>
    </row>
    <row r="25" spans="1:12" ht="86.25" customHeight="1">
      <c r="A25" s="57" t="s">
        <v>243</v>
      </c>
      <c r="B25" s="57">
        <v>1</v>
      </c>
      <c r="C25" s="57" t="s">
        <v>244</v>
      </c>
      <c r="D25" s="57" t="s">
        <v>129</v>
      </c>
      <c r="E25" s="57">
        <v>260</v>
      </c>
      <c r="F25" s="57" t="s">
        <v>127</v>
      </c>
      <c r="G25" s="57" t="s">
        <v>125</v>
      </c>
      <c r="H25" s="57">
        <v>110</v>
      </c>
      <c r="I25" s="60" t="s">
        <v>250</v>
      </c>
      <c r="J25" s="61">
        <f>J26</f>
        <v>-132</v>
      </c>
      <c r="K25" s="61">
        <f>K26</f>
        <v>-134.69999999999999</v>
      </c>
      <c r="L25" s="61">
        <f>L26</f>
        <v>-183.8</v>
      </c>
    </row>
    <row r="26" spans="1:12" ht="124.5" customHeight="1">
      <c r="A26" s="57" t="s">
        <v>243</v>
      </c>
      <c r="B26" s="57">
        <v>1</v>
      </c>
      <c r="C26" s="57" t="s">
        <v>244</v>
      </c>
      <c r="D26" s="57" t="s">
        <v>129</v>
      </c>
      <c r="E26" s="57" t="s">
        <v>293</v>
      </c>
      <c r="F26" s="57" t="s">
        <v>127</v>
      </c>
      <c r="G26" s="57" t="s">
        <v>125</v>
      </c>
      <c r="H26" s="57">
        <v>110</v>
      </c>
      <c r="I26" s="60" t="s">
        <v>292</v>
      </c>
      <c r="J26" s="61">
        <v>-132</v>
      </c>
      <c r="K26" s="61">
        <v>-134.69999999999999</v>
      </c>
      <c r="L26" s="61">
        <v>-183.8</v>
      </c>
    </row>
    <row r="27" spans="1:12" ht="16.5" customHeight="1">
      <c r="A27" s="63" t="s">
        <v>243</v>
      </c>
      <c r="B27" s="63" t="s">
        <v>146</v>
      </c>
      <c r="C27" s="63" t="s">
        <v>145</v>
      </c>
      <c r="D27" s="63" t="s">
        <v>124</v>
      </c>
      <c r="E27" s="63" t="s">
        <v>123</v>
      </c>
      <c r="F27" s="63" t="s">
        <v>124</v>
      </c>
      <c r="G27" s="63" t="s">
        <v>125</v>
      </c>
      <c r="H27" s="63" t="s">
        <v>123</v>
      </c>
      <c r="I27" s="147" t="s">
        <v>315</v>
      </c>
      <c r="J27" s="59">
        <f t="shared" ref="J27:L28" si="0">J28</f>
        <v>18.2</v>
      </c>
      <c r="K27" s="59">
        <f t="shared" si="0"/>
        <v>19.3</v>
      </c>
      <c r="L27" s="59">
        <f t="shared" si="0"/>
        <v>20.2</v>
      </c>
    </row>
    <row r="28" spans="1:12" ht="22.5" customHeight="1">
      <c r="A28" s="57" t="s">
        <v>243</v>
      </c>
      <c r="B28" s="57" t="s">
        <v>146</v>
      </c>
      <c r="C28" s="57" t="s">
        <v>145</v>
      </c>
      <c r="D28" s="57" t="s">
        <v>244</v>
      </c>
      <c r="E28" s="57" t="s">
        <v>123</v>
      </c>
      <c r="F28" s="57" t="s">
        <v>127</v>
      </c>
      <c r="G28" s="57" t="s">
        <v>125</v>
      </c>
      <c r="H28" s="57" t="s">
        <v>132</v>
      </c>
      <c r="I28" s="148" t="s">
        <v>316</v>
      </c>
      <c r="J28" s="61">
        <f t="shared" si="0"/>
        <v>18.2</v>
      </c>
      <c r="K28" s="61">
        <f t="shared" si="0"/>
        <v>19.3</v>
      </c>
      <c r="L28" s="61">
        <f t="shared" si="0"/>
        <v>20.2</v>
      </c>
    </row>
    <row r="29" spans="1:12" ht="21" customHeight="1">
      <c r="A29" s="57" t="s">
        <v>243</v>
      </c>
      <c r="B29" s="57" t="s">
        <v>146</v>
      </c>
      <c r="C29" s="57" t="s">
        <v>145</v>
      </c>
      <c r="D29" s="57" t="s">
        <v>244</v>
      </c>
      <c r="E29" s="57" t="s">
        <v>131</v>
      </c>
      <c r="F29" s="57" t="s">
        <v>127</v>
      </c>
      <c r="G29" s="57" t="s">
        <v>125</v>
      </c>
      <c r="H29" s="57" t="s">
        <v>132</v>
      </c>
      <c r="I29" s="149" t="s">
        <v>316</v>
      </c>
      <c r="J29" s="61">
        <v>18.2</v>
      </c>
      <c r="K29" s="61">
        <v>19.3</v>
      </c>
      <c r="L29" s="61">
        <v>20.2</v>
      </c>
    </row>
    <row r="30" spans="1:12" ht="22.5" customHeight="1">
      <c r="A30" s="63">
        <v>182</v>
      </c>
      <c r="B30" s="63">
        <v>1</v>
      </c>
      <c r="C30" s="63" t="s">
        <v>134</v>
      </c>
      <c r="D30" s="63" t="s">
        <v>124</v>
      </c>
      <c r="E30" s="63" t="s">
        <v>123</v>
      </c>
      <c r="F30" s="63" t="s">
        <v>124</v>
      </c>
      <c r="G30" s="63" t="s">
        <v>125</v>
      </c>
      <c r="H30" s="63" t="s">
        <v>123</v>
      </c>
      <c r="I30" s="58" t="s">
        <v>135</v>
      </c>
      <c r="J30" s="59">
        <f>J31+J33</f>
        <v>13398.400000000001</v>
      </c>
      <c r="K30" s="59">
        <f>K31+K33</f>
        <v>13574.400000000001</v>
      </c>
      <c r="L30" s="59">
        <f>L31+L33</f>
        <v>13759.1</v>
      </c>
    </row>
    <row r="31" spans="1:12" ht="19.5" customHeight="1">
      <c r="A31" s="57">
        <v>182</v>
      </c>
      <c r="B31" s="57">
        <v>1</v>
      </c>
      <c r="C31" s="57" t="s">
        <v>134</v>
      </c>
      <c r="D31" s="57" t="s">
        <v>127</v>
      </c>
      <c r="E31" s="57" t="s">
        <v>123</v>
      </c>
      <c r="F31" s="57" t="s">
        <v>124</v>
      </c>
      <c r="G31" s="57" t="s">
        <v>125</v>
      </c>
      <c r="H31" s="57">
        <v>110</v>
      </c>
      <c r="I31" s="55" t="s">
        <v>136</v>
      </c>
      <c r="J31" s="53">
        <f>J32</f>
        <v>2329.6999999999998</v>
      </c>
      <c r="K31" s="53">
        <f>K32</f>
        <v>2505.6999999999998</v>
      </c>
      <c r="L31" s="53">
        <f>L32</f>
        <v>2690.4</v>
      </c>
    </row>
    <row r="32" spans="1:12" ht="50.25" customHeight="1">
      <c r="A32" s="57">
        <v>182</v>
      </c>
      <c r="B32" s="57">
        <v>1</v>
      </c>
      <c r="C32" s="57" t="s">
        <v>134</v>
      </c>
      <c r="D32" s="57" t="s">
        <v>127</v>
      </c>
      <c r="E32" s="57" t="s">
        <v>133</v>
      </c>
      <c r="F32" s="57">
        <v>10</v>
      </c>
      <c r="G32" s="57" t="s">
        <v>125</v>
      </c>
      <c r="H32" s="57">
        <v>110</v>
      </c>
      <c r="I32" s="60" t="s">
        <v>159</v>
      </c>
      <c r="J32" s="61">
        <v>2329.6999999999998</v>
      </c>
      <c r="K32" s="61">
        <v>2505.6999999999998</v>
      </c>
      <c r="L32" s="61">
        <v>2690.4</v>
      </c>
    </row>
    <row r="33" spans="1:12" ht="21" customHeight="1">
      <c r="A33" s="57">
        <v>182</v>
      </c>
      <c r="B33" s="57">
        <v>1</v>
      </c>
      <c r="C33" s="57" t="s">
        <v>134</v>
      </c>
      <c r="D33" s="57" t="s">
        <v>134</v>
      </c>
      <c r="E33" s="57" t="s">
        <v>123</v>
      </c>
      <c r="F33" s="57" t="s">
        <v>124</v>
      </c>
      <c r="G33" s="57" t="s">
        <v>125</v>
      </c>
      <c r="H33" s="57">
        <v>110</v>
      </c>
      <c r="I33" s="55" t="s">
        <v>137</v>
      </c>
      <c r="J33" s="53">
        <f>J35+J34</f>
        <v>11068.7</v>
      </c>
      <c r="K33" s="53">
        <f>K35+K34</f>
        <v>11068.7</v>
      </c>
      <c r="L33" s="53">
        <f>L35+L34</f>
        <v>11068.7</v>
      </c>
    </row>
    <row r="34" spans="1:12" ht="41.25" customHeight="1">
      <c r="A34" s="57">
        <v>182</v>
      </c>
      <c r="B34" s="57">
        <v>1</v>
      </c>
      <c r="C34" s="57" t="s">
        <v>134</v>
      </c>
      <c r="D34" s="57" t="s">
        <v>134</v>
      </c>
      <c r="E34" s="57" t="s">
        <v>160</v>
      </c>
      <c r="F34" s="57">
        <v>10</v>
      </c>
      <c r="G34" s="57" t="s">
        <v>125</v>
      </c>
      <c r="H34" s="57">
        <v>110</v>
      </c>
      <c r="I34" s="62" t="s">
        <v>161</v>
      </c>
      <c r="J34" s="61">
        <v>1682.1</v>
      </c>
      <c r="K34" s="61">
        <v>1682.1</v>
      </c>
      <c r="L34" s="61">
        <v>1682.1</v>
      </c>
    </row>
    <row r="35" spans="1:12" ht="50.25" customHeight="1">
      <c r="A35" s="57">
        <v>182</v>
      </c>
      <c r="B35" s="57">
        <v>1</v>
      </c>
      <c r="C35" s="57" t="s">
        <v>134</v>
      </c>
      <c r="D35" s="57" t="s">
        <v>134</v>
      </c>
      <c r="E35" s="57" t="s">
        <v>157</v>
      </c>
      <c r="F35" s="57" t="s">
        <v>138</v>
      </c>
      <c r="G35" s="57" t="s">
        <v>125</v>
      </c>
      <c r="H35" s="57">
        <v>110</v>
      </c>
      <c r="I35" s="62" t="s">
        <v>158</v>
      </c>
      <c r="J35" s="61">
        <v>9386.6</v>
      </c>
      <c r="K35" s="61">
        <v>9386.6</v>
      </c>
      <c r="L35" s="61">
        <v>9386.6</v>
      </c>
    </row>
    <row r="36" spans="1:12" ht="17.25" customHeight="1">
      <c r="A36" s="63" t="s">
        <v>139</v>
      </c>
      <c r="B36" s="63">
        <v>1</v>
      </c>
      <c r="C36" s="63" t="s">
        <v>140</v>
      </c>
      <c r="D36" s="63" t="s">
        <v>124</v>
      </c>
      <c r="E36" s="63" t="s">
        <v>123</v>
      </c>
      <c r="F36" s="63" t="s">
        <v>124</v>
      </c>
      <c r="G36" s="63" t="s">
        <v>125</v>
      </c>
      <c r="H36" s="63" t="s">
        <v>123</v>
      </c>
      <c r="I36" s="58" t="s">
        <v>141</v>
      </c>
      <c r="J36" s="59">
        <f t="shared" ref="J36:L37" si="1">J37</f>
        <v>0.5</v>
      </c>
      <c r="K36" s="59">
        <f t="shared" si="1"/>
        <v>0.5</v>
      </c>
      <c r="L36" s="59">
        <f t="shared" si="1"/>
        <v>0.5</v>
      </c>
    </row>
    <row r="37" spans="1:12" ht="52.5" customHeight="1">
      <c r="A37" s="54" t="s">
        <v>139</v>
      </c>
      <c r="B37" s="54">
        <v>1</v>
      </c>
      <c r="C37" s="54" t="s">
        <v>140</v>
      </c>
      <c r="D37" s="54" t="s">
        <v>142</v>
      </c>
      <c r="E37" s="70" t="s">
        <v>123</v>
      </c>
      <c r="F37" s="54" t="s">
        <v>127</v>
      </c>
      <c r="G37" s="54" t="s">
        <v>125</v>
      </c>
      <c r="H37" s="54">
        <v>110</v>
      </c>
      <c r="I37" s="55" t="s">
        <v>206</v>
      </c>
      <c r="J37" s="53">
        <f t="shared" si="1"/>
        <v>0.5</v>
      </c>
      <c r="K37" s="53">
        <f>K38</f>
        <v>0.5</v>
      </c>
      <c r="L37" s="53">
        <f>L38</f>
        <v>0.5</v>
      </c>
    </row>
    <row r="38" spans="1:12" ht="82.5" customHeight="1">
      <c r="A38" s="57" t="s">
        <v>139</v>
      </c>
      <c r="B38" s="57">
        <v>1</v>
      </c>
      <c r="C38" s="57" t="s">
        <v>140</v>
      </c>
      <c r="D38" s="57" t="s">
        <v>142</v>
      </c>
      <c r="E38" s="57" t="s">
        <v>205</v>
      </c>
      <c r="F38" s="57" t="s">
        <v>127</v>
      </c>
      <c r="G38" s="57" t="s">
        <v>125</v>
      </c>
      <c r="H38" s="57">
        <v>110</v>
      </c>
      <c r="I38" s="60" t="s">
        <v>143</v>
      </c>
      <c r="J38" s="61">
        <v>0.5</v>
      </c>
      <c r="K38" s="61">
        <v>0.5</v>
      </c>
      <c r="L38" s="61">
        <v>0.5</v>
      </c>
    </row>
    <row r="39" spans="1:12" ht="50.25" customHeight="1">
      <c r="A39" s="63" t="s">
        <v>139</v>
      </c>
      <c r="B39" s="63">
        <v>1</v>
      </c>
      <c r="C39" s="63">
        <v>11</v>
      </c>
      <c r="D39" s="63" t="s">
        <v>124</v>
      </c>
      <c r="E39" s="63" t="s">
        <v>123</v>
      </c>
      <c r="F39" s="63" t="s">
        <v>124</v>
      </c>
      <c r="G39" s="63" t="s">
        <v>125</v>
      </c>
      <c r="H39" s="63" t="s">
        <v>123</v>
      </c>
      <c r="I39" s="58" t="s">
        <v>144</v>
      </c>
      <c r="J39" s="59">
        <f>J40</f>
        <v>704.6</v>
      </c>
      <c r="K39" s="59">
        <f>K40</f>
        <v>704.6</v>
      </c>
      <c r="L39" s="59">
        <f>L40</f>
        <v>704.6</v>
      </c>
    </row>
    <row r="40" spans="1:12" ht="97.5" customHeight="1">
      <c r="A40" s="57" t="s">
        <v>139</v>
      </c>
      <c r="B40" s="57">
        <v>1</v>
      </c>
      <c r="C40" s="57">
        <v>11</v>
      </c>
      <c r="D40" s="57" t="s">
        <v>145</v>
      </c>
      <c r="E40" s="57" t="s">
        <v>123</v>
      </c>
      <c r="F40" s="57" t="s">
        <v>124</v>
      </c>
      <c r="G40" s="57" t="s">
        <v>125</v>
      </c>
      <c r="H40" s="57" t="s">
        <v>149</v>
      </c>
      <c r="I40" s="68" t="s">
        <v>279</v>
      </c>
      <c r="J40" s="59">
        <f>J41+J43+J45+J44+J46</f>
        <v>704.6</v>
      </c>
      <c r="K40" s="59">
        <f>K41+K43+K45+K44+K46</f>
        <v>704.6</v>
      </c>
      <c r="L40" s="59">
        <f>L41+L43+L45+L44+L46</f>
        <v>704.6</v>
      </c>
    </row>
    <row r="41" spans="1:12" ht="191.25" customHeight="1">
      <c r="A41" s="57" t="s">
        <v>139</v>
      </c>
      <c r="B41" s="57" t="s">
        <v>146</v>
      </c>
      <c r="C41" s="57" t="s">
        <v>147</v>
      </c>
      <c r="D41" s="57" t="s">
        <v>145</v>
      </c>
      <c r="E41" s="57" t="s">
        <v>205</v>
      </c>
      <c r="F41" s="57" t="s">
        <v>124</v>
      </c>
      <c r="G41" s="57" t="s">
        <v>125</v>
      </c>
      <c r="H41" s="57" t="s">
        <v>149</v>
      </c>
      <c r="I41" s="68" t="s">
        <v>280</v>
      </c>
      <c r="J41" s="61">
        <f>J42</f>
        <v>16.2</v>
      </c>
      <c r="K41" s="61">
        <f>K42</f>
        <v>16.2</v>
      </c>
      <c r="L41" s="61">
        <f>L42</f>
        <v>16.2</v>
      </c>
    </row>
    <row r="42" spans="1:12" ht="76.5" customHeight="1">
      <c r="A42" s="57" t="s">
        <v>139</v>
      </c>
      <c r="B42" s="57" t="s">
        <v>146</v>
      </c>
      <c r="C42" s="57" t="s">
        <v>147</v>
      </c>
      <c r="D42" s="57" t="s">
        <v>145</v>
      </c>
      <c r="E42" s="57" t="s">
        <v>210</v>
      </c>
      <c r="F42" s="57" t="s">
        <v>138</v>
      </c>
      <c r="G42" s="57" t="s">
        <v>125</v>
      </c>
      <c r="H42" s="57" t="s">
        <v>149</v>
      </c>
      <c r="I42" s="122" t="s">
        <v>278</v>
      </c>
      <c r="J42" s="61">
        <v>16.2</v>
      </c>
      <c r="K42" s="61">
        <v>16.2</v>
      </c>
      <c r="L42" s="61">
        <v>16.2</v>
      </c>
    </row>
    <row r="43" spans="1:12" ht="64.5" customHeight="1">
      <c r="A43" s="57" t="s">
        <v>139</v>
      </c>
      <c r="B43" s="57" t="s">
        <v>146</v>
      </c>
      <c r="C43" s="57" t="s">
        <v>147</v>
      </c>
      <c r="D43" s="57" t="s">
        <v>145</v>
      </c>
      <c r="E43" s="57" t="s">
        <v>148</v>
      </c>
      <c r="F43" s="57" t="s">
        <v>138</v>
      </c>
      <c r="G43" s="57" t="s">
        <v>125</v>
      </c>
      <c r="H43" s="57" t="s">
        <v>149</v>
      </c>
      <c r="I43" s="65" t="s">
        <v>207</v>
      </c>
      <c r="J43" s="61">
        <v>68.400000000000006</v>
      </c>
      <c r="K43" s="61">
        <v>68.400000000000006</v>
      </c>
      <c r="L43" s="61">
        <v>68.400000000000006</v>
      </c>
    </row>
    <row r="44" spans="1:12" ht="64.5" customHeight="1">
      <c r="A44" s="57" t="s">
        <v>139</v>
      </c>
      <c r="B44" s="57" t="s">
        <v>146</v>
      </c>
      <c r="C44" s="57" t="s">
        <v>147</v>
      </c>
      <c r="D44" s="57" t="s">
        <v>145</v>
      </c>
      <c r="E44" s="57" t="s">
        <v>318</v>
      </c>
      <c r="F44" s="57" t="s">
        <v>138</v>
      </c>
      <c r="G44" s="57" t="s">
        <v>125</v>
      </c>
      <c r="H44" s="57" t="s">
        <v>149</v>
      </c>
      <c r="I44" s="150" t="s">
        <v>317</v>
      </c>
      <c r="J44" s="61">
        <v>10</v>
      </c>
      <c r="K44" s="61">
        <v>10</v>
      </c>
      <c r="L44" s="61">
        <v>10</v>
      </c>
    </row>
    <row r="45" spans="1:12" ht="36" customHeight="1">
      <c r="A45" s="57" t="s">
        <v>139</v>
      </c>
      <c r="B45" s="57" t="s">
        <v>146</v>
      </c>
      <c r="C45" s="57" t="s">
        <v>147</v>
      </c>
      <c r="D45" s="57" t="s">
        <v>145</v>
      </c>
      <c r="E45" s="57" t="s">
        <v>273</v>
      </c>
      <c r="F45" s="57" t="s">
        <v>138</v>
      </c>
      <c r="G45" s="57" t="s">
        <v>125</v>
      </c>
      <c r="H45" s="57" t="s">
        <v>149</v>
      </c>
      <c r="I45" s="65" t="s">
        <v>274</v>
      </c>
      <c r="J45" s="61">
        <v>526.4</v>
      </c>
      <c r="K45" s="61">
        <v>526.4</v>
      </c>
      <c r="L45" s="61">
        <v>526.4</v>
      </c>
    </row>
    <row r="46" spans="1:12" ht="98.25" customHeight="1">
      <c r="A46" s="57" t="s">
        <v>139</v>
      </c>
      <c r="B46" s="57" t="s">
        <v>146</v>
      </c>
      <c r="C46" s="57" t="s">
        <v>147</v>
      </c>
      <c r="D46" s="57" t="s">
        <v>271</v>
      </c>
      <c r="E46" s="57" t="s">
        <v>272</v>
      </c>
      <c r="F46" s="57" t="s">
        <v>138</v>
      </c>
      <c r="G46" s="57" t="s">
        <v>125</v>
      </c>
      <c r="H46" s="57" t="s">
        <v>149</v>
      </c>
      <c r="I46" s="118" t="s">
        <v>270</v>
      </c>
      <c r="J46" s="61">
        <v>83.6</v>
      </c>
      <c r="K46" s="61">
        <v>83.6</v>
      </c>
      <c r="L46" s="61">
        <v>83.6</v>
      </c>
    </row>
    <row r="47" spans="1:12" ht="37.5" customHeight="1">
      <c r="A47" s="57" t="s">
        <v>139</v>
      </c>
      <c r="B47" s="57" t="s">
        <v>146</v>
      </c>
      <c r="C47" s="57" t="s">
        <v>150</v>
      </c>
      <c r="D47" s="57" t="s">
        <v>124</v>
      </c>
      <c r="E47" s="57" t="s">
        <v>123</v>
      </c>
      <c r="F47" s="57" t="s">
        <v>124</v>
      </c>
      <c r="G47" s="57" t="s">
        <v>125</v>
      </c>
      <c r="H47" s="57" t="s">
        <v>123</v>
      </c>
      <c r="I47" s="66" t="s">
        <v>151</v>
      </c>
      <c r="J47" s="59">
        <f t="shared" ref="J47:L48" si="2">J48</f>
        <v>10</v>
      </c>
      <c r="K47" s="59">
        <f t="shared" si="2"/>
        <v>10</v>
      </c>
      <c r="L47" s="59">
        <f t="shared" si="2"/>
        <v>10</v>
      </c>
    </row>
    <row r="48" spans="1:12" ht="20.25" customHeight="1">
      <c r="A48" s="57" t="s">
        <v>139</v>
      </c>
      <c r="B48" s="57" t="s">
        <v>146</v>
      </c>
      <c r="C48" s="57" t="s">
        <v>150</v>
      </c>
      <c r="D48" s="57" t="s">
        <v>129</v>
      </c>
      <c r="E48" s="57" t="s">
        <v>123</v>
      </c>
      <c r="F48" s="57" t="s">
        <v>124</v>
      </c>
      <c r="G48" s="57" t="s">
        <v>125</v>
      </c>
      <c r="H48" s="57" t="s">
        <v>152</v>
      </c>
      <c r="I48" s="67" t="s">
        <v>153</v>
      </c>
      <c r="J48" s="61">
        <f t="shared" si="2"/>
        <v>10</v>
      </c>
      <c r="K48" s="61">
        <f t="shared" si="2"/>
        <v>10</v>
      </c>
      <c r="L48" s="61">
        <f t="shared" si="2"/>
        <v>10</v>
      </c>
    </row>
    <row r="49" spans="1:12" ht="30.75" customHeight="1">
      <c r="A49" s="57" t="s">
        <v>139</v>
      </c>
      <c r="B49" s="57" t="s">
        <v>146</v>
      </c>
      <c r="C49" s="57" t="s">
        <v>150</v>
      </c>
      <c r="D49" s="57" t="s">
        <v>129</v>
      </c>
      <c r="E49" s="57" t="s">
        <v>241</v>
      </c>
      <c r="F49" s="57" t="s">
        <v>138</v>
      </c>
      <c r="G49" s="57" t="s">
        <v>125</v>
      </c>
      <c r="H49" s="57" t="s">
        <v>152</v>
      </c>
      <c r="I49" s="167" t="s">
        <v>242</v>
      </c>
      <c r="J49" s="61">
        <v>10</v>
      </c>
      <c r="K49" s="61">
        <v>10</v>
      </c>
      <c r="L49" s="61">
        <v>10</v>
      </c>
    </row>
    <row r="50" spans="1:12" ht="22.5" customHeight="1">
      <c r="A50" s="63" t="s">
        <v>139</v>
      </c>
      <c r="B50" s="63" t="s">
        <v>146</v>
      </c>
      <c r="C50" s="63" t="s">
        <v>267</v>
      </c>
      <c r="D50" s="63" t="s">
        <v>124</v>
      </c>
      <c r="E50" s="63" t="s">
        <v>123</v>
      </c>
      <c r="F50" s="63" t="s">
        <v>124</v>
      </c>
      <c r="G50" s="63" t="s">
        <v>125</v>
      </c>
      <c r="H50" s="63" t="s">
        <v>123</v>
      </c>
      <c r="I50" s="117" t="s">
        <v>266</v>
      </c>
      <c r="J50" s="59">
        <f>J51</f>
        <v>10.5</v>
      </c>
      <c r="K50" s="59">
        <f>K51</f>
        <v>10.5</v>
      </c>
      <c r="L50" s="59">
        <f>L51</f>
        <v>10.5</v>
      </c>
    </row>
    <row r="51" spans="1:12" ht="64.900000000000006" customHeight="1">
      <c r="A51" s="57" t="s">
        <v>139</v>
      </c>
      <c r="B51" s="57" t="s">
        <v>146</v>
      </c>
      <c r="C51" s="57" t="s">
        <v>267</v>
      </c>
      <c r="D51" s="57" t="s">
        <v>129</v>
      </c>
      <c r="E51" s="57" t="s">
        <v>205</v>
      </c>
      <c r="F51" s="57" t="s">
        <v>129</v>
      </c>
      <c r="G51" s="57" t="s">
        <v>125</v>
      </c>
      <c r="H51" s="57" t="s">
        <v>268</v>
      </c>
      <c r="I51" s="116" t="s">
        <v>265</v>
      </c>
      <c r="J51" s="61">
        <v>10.5</v>
      </c>
      <c r="K51" s="61">
        <v>10.5</v>
      </c>
      <c r="L51" s="61">
        <v>10.5</v>
      </c>
    </row>
    <row r="52" spans="1:12" ht="23.45" customHeight="1">
      <c r="A52" s="63" t="s">
        <v>139</v>
      </c>
      <c r="B52" s="63">
        <v>2</v>
      </c>
      <c r="C52" s="63" t="s">
        <v>124</v>
      </c>
      <c r="D52" s="63" t="s">
        <v>124</v>
      </c>
      <c r="E52" s="63" t="s">
        <v>123</v>
      </c>
      <c r="F52" s="63" t="s">
        <v>124</v>
      </c>
      <c r="G52" s="63" t="s">
        <v>125</v>
      </c>
      <c r="H52" s="63" t="s">
        <v>123</v>
      </c>
      <c r="I52" s="64" t="s">
        <v>154</v>
      </c>
      <c r="J52" s="106">
        <f>J53</f>
        <v>42402.182999999997</v>
      </c>
      <c r="K52" s="106">
        <f>K53</f>
        <v>4574.2</v>
      </c>
      <c r="L52" s="106">
        <f>L53</f>
        <v>4168</v>
      </c>
    </row>
    <row r="53" spans="1:12" ht="43.9" customHeight="1">
      <c r="A53" s="189" t="s">
        <v>139</v>
      </c>
      <c r="B53" s="189">
        <v>2</v>
      </c>
      <c r="C53" s="189" t="s">
        <v>129</v>
      </c>
      <c r="D53" s="189" t="s">
        <v>124</v>
      </c>
      <c r="E53" s="189" t="s">
        <v>123</v>
      </c>
      <c r="F53" s="189" t="s">
        <v>124</v>
      </c>
      <c r="G53" s="189" t="s">
        <v>125</v>
      </c>
      <c r="H53" s="189" t="s">
        <v>123</v>
      </c>
      <c r="I53" s="191" t="s">
        <v>155</v>
      </c>
      <c r="J53" s="190">
        <f>J55+J67+J60+J71</f>
        <v>42402.182999999997</v>
      </c>
      <c r="K53" s="190">
        <f>K55+K60+K67+K71</f>
        <v>4574.2</v>
      </c>
      <c r="L53" s="190">
        <f>L55+L60+L67+L71</f>
        <v>4168</v>
      </c>
    </row>
    <row r="54" spans="1:12" ht="49.15" hidden="1" customHeight="1">
      <c r="A54" s="189"/>
      <c r="B54" s="189"/>
      <c r="C54" s="189"/>
      <c r="D54" s="189"/>
      <c r="E54" s="189"/>
      <c r="F54" s="189"/>
      <c r="G54" s="189"/>
      <c r="H54" s="189"/>
      <c r="I54" s="191"/>
      <c r="J54" s="190"/>
      <c r="K54" s="190"/>
      <c r="L54" s="190"/>
    </row>
    <row r="55" spans="1:12" ht="45.75" customHeight="1">
      <c r="A55" s="101" t="s">
        <v>139</v>
      </c>
      <c r="B55" s="101" t="s">
        <v>225</v>
      </c>
      <c r="C55" s="101" t="s">
        <v>129</v>
      </c>
      <c r="D55" s="101" t="s">
        <v>138</v>
      </c>
      <c r="E55" s="101" t="s">
        <v>123</v>
      </c>
      <c r="F55" s="101" t="s">
        <v>124</v>
      </c>
      <c r="G55" s="101" t="s">
        <v>125</v>
      </c>
      <c r="H55" s="103" t="s">
        <v>230</v>
      </c>
      <c r="I55" s="102" t="s">
        <v>228</v>
      </c>
      <c r="J55" s="100">
        <f>J57+J58</f>
        <v>5902.2000000000007</v>
      </c>
      <c r="K55" s="100">
        <f>K56+K58</f>
        <v>1470.8999999999999</v>
      </c>
      <c r="L55" s="100">
        <f>L56+L58</f>
        <v>1470.8999999999999</v>
      </c>
    </row>
    <row r="56" spans="1:12" ht="22.9" customHeight="1">
      <c r="A56" s="101" t="s">
        <v>139</v>
      </c>
      <c r="B56" s="101" t="s">
        <v>225</v>
      </c>
      <c r="C56" s="101" t="s">
        <v>129</v>
      </c>
      <c r="D56" s="101" t="s">
        <v>226</v>
      </c>
      <c r="E56" s="101" t="s">
        <v>227</v>
      </c>
      <c r="F56" s="101" t="s">
        <v>124</v>
      </c>
      <c r="G56" s="101" t="s">
        <v>125</v>
      </c>
      <c r="H56" s="103" t="s">
        <v>230</v>
      </c>
      <c r="I56" s="60" t="s">
        <v>229</v>
      </c>
      <c r="J56" s="100">
        <f t="shared" ref="J56:L56" si="3">J57</f>
        <v>5873.6</v>
      </c>
      <c r="K56" s="100">
        <f t="shared" si="3"/>
        <v>1442.3</v>
      </c>
      <c r="L56" s="100">
        <f t="shared" si="3"/>
        <v>1442.3</v>
      </c>
    </row>
    <row r="57" spans="1:12" ht="51" customHeight="1">
      <c r="A57" s="101" t="s">
        <v>139</v>
      </c>
      <c r="B57" s="101" t="s">
        <v>225</v>
      </c>
      <c r="C57" s="101" t="s">
        <v>129</v>
      </c>
      <c r="D57" s="101" t="s">
        <v>226</v>
      </c>
      <c r="E57" s="101" t="s">
        <v>227</v>
      </c>
      <c r="F57" s="101" t="s">
        <v>138</v>
      </c>
      <c r="G57" s="108" t="s">
        <v>125</v>
      </c>
      <c r="H57" s="103" t="s">
        <v>230</v>
      </c>
      <c r="I57" s="60" t="s">
        <v>235</v>
      </c>
      <c r="J57" s="100">
        <v>5873.6</v>
      </c>
      <c r="K57" s="100">
        <v>1442.3</v>
      </c>
      <c r="L57" s="100">
        <v>1442.3</v>
      </c>
    </row>
    <row r="58" spans="1:12" ht="51.75" customHeight="1">
      <c r="A58" s="142" t="s">
        <v>139</v>
      </c>
      <c r="B58" s="142" t="s">
        <v>225</v>
      </c>
      <c r="C58" s="142" t="s">
        <v>129</v>
      </c>
      <c r="D58" s="142" t="s">
        <v>267</v>
      </c>
      <c r="E58" s="142" t="s">
        <v>227</v>
      </c>
      <c r="F58" s="142" t="s">
        <v>124</v>
      </c>
      <c r="G58" s="142" t="s">
        <v>125</v>
      </c>
      <c r="H58" s="142" t="s">
        <v>230</v>
      </c>
      <c r="I58" s="118" t="s">
        <v>319</v>
      </c>
      <c r="J58" s="143">
        <f>J59</f>
        <v>28.6</v>
      </c>
      <c r="K58" s="143">
        <f>K59</f>
        <v>28.6</v>
      </c>
      <c r="L58" s="143">
        <f>L59</f>
        <v>28.6</v>
      </c>
    </row>
    <row r="59" spans="1:12" ht="63" customHeight="1">
      <c r="A59" s="142" t="s">
        <v>139</v>
      </c>
      <c r="B59" s="142" t="s">
        <v>225</v>
      </c>
      <c r="C59" s="142" t="s">
        <v>129</v>
      </c>
      <c r="D59" s="142" t="s">
        <v>267</v>
      </c>
      <c r="E59" s="142" t="s">
        <v>227</v>
      </c>
      <c r="F59" s="142" t="s">
        <v>138</v>
      </c>
      <c r="G59" s="142" t="s">
        <v>125</v>
      </c>
      <c r="H59" s="142" t="s">
        <v>230</v>
      </c>
      <c r="I59" s="129" t="s">
        <v>320</v>
      </c>
      <c r="J59" s="143">
        <v>28.6</v>
      </c>
      <c r="K59" s="143">
        <v>28.6</v>
      </c>
      <c r="L59" s="143">
        <v>28.6</v>
      </c>
    </row>
    <row r="60" spans="1:12" ht="33.75" customHeight="1">
      <c r="A60" s="123" t="s">
        <v>139</v>
      </c>
      <c r="B60" s="123" t="s">
        <v>225</v>
      </c>
      <c r="C60" s="123" t="s">
        <v>129</v>
      </c>
      <c r="D60" s="123" t="s">
        <v>281</v>
      </c>
      <c r="E60" s="123" t="s">
        <v>123</v>
      </c>
      <c r="F60" s="123" t="s">
        <v>124</v>
      </c>
      <c r="G60" s="123" t="s">
        <v>125</v>
      </c>
      <c r="H60" s="123" t="s">
        <v>230</v>
      </c>
      <c r="I60" s="60" t="s">
        <v>282</v>
      </c>
      <c r="J60" s="124">
        <f>J61</f>
        <v>24364.899999999998</v>
      </c>
      <c r="K60" s="119">
        <f t="shared" ref="K60:L60" si="4">K61</f>
        <v>1075.5</v>
      </c>
      <c r="L60" s="119">
        <f t="shared" si="4"/>
        <v>1075.5</v>
      </c>
    </row>
    <row r="61" spans="1:12" ht="35.25" customHeight="1">
      <c r="A61" s="123" t="s">
        <v>139</v>
      </c>
      <c r="B61" s="123" t="s">
        <v>225</v>
      </c>
      <c r="C61" s="123" t="s">
        <v>129</v>
      </c>
      <c r="D61" s="123" t="s">
        <v>283</v>
      </c>
      <c r="E61" s="123" t="s">
        <v>284</v>
      </c>
      <c r="F61" s="123" t="s">
        <v>138</v>
      </c>
      <c r="G61" s="123" t="s">
        <v>125</v>
      </c>
      <c r="H61" s="123" t="s">
        <v>230</v>
      </c>
      <c r="I61" s="125" t="s">
        <v>285</v>
      </c>
      <c r="J61" s="124">
        <f>J63+J66+J62+J64+J65</f>
        <v>24364.899999999998</v>
      </c>
      <c r="K61" s="119">
        <f>K63</f>
        <v>1075.5</v>
      </c>
      <c r="L61" s="119">
        <f>L63</f>
        <v>1075.5</v>
      </c>
    </row>
    <row r="62" spans="1:12" ht="84.75" customHeight="1">
      <c r="A62" s="171" t="s">
        <v>139</v>
      </c>
      <c r="B62" s="171" t="s">
        <v>225</v>
      </c>
      <c r="C62" s="171" t="s">
        <v>129</v>
      </c>
      <c r="D62" s="171" t="s">
        <v>283</v>
      </c>
      <c r="E62" s="171" t="s">
        <v>284</v>
      </c>
      <c r="F62" s="171" t="s">
        <v>138</v>
      </c>
      <c r="G62" s="171" t="s">
        <v>366</v>
      </c>
      <c r="H62" s="171" t="s">
        <v>230</v>
      </c>
      <c r="I62" s="174" t="s">
        <v>365</v>
      </c>
      <c r="J62" s="172">
        <v>6500</v>
      </c>
      <c r="K62" s="172"/>
      <c r="L62" s="172"/>
    </row>
    <row r="63" spans="1:12" ht="65.25" customHeight="1">
      <c r="A63" s="123" t="s">
        <v>139</v>
      </c>
      <c r="B63" s="123" t="s">
        <v>225</v>
      </c>
      <c r="C63" s="123" t="s">
        <v>129</v>
      </c>
      <c r="D63" s="123" t="s">
        <v>283</v>
      </c>
      <c r="E63" s="123" t="s">
        <v>284</v>
      </c>
      <c r="F63" s="123" t="s">
        <v>138</v>
      </c>
      <c r="G63" s="152" t="s">
        <v>321</v>
      </c>
      <c r="H63" s="123" t="s">
        <v>230</v>
      </c>
      <c r="I63" s="165" t="s">
        <v>334</v>
      </c>
      <c r="J63" s="124">
        <v>1075.5</v>
      </c>
      <c r="K63" s="119">
        <v>1075.5</v>
      </c>
      <c r="L63" s="119">
        <v>1075.5</v>
      </c>
    </row>
    <row r="64" spans="1:12" ht="65.25" customHeight="1">
      <c r="A64" s="171" t="s">
        <v>139</v>
      </c>
      <c r="B64" s="171" t="s">
        <v>225</v>
      </c>
      <c r="C64" s="171" t="s">
        <v>129</v>
      </c>
      <c r="D64" s="171" t="s">
        <v>283</v>
      </c>
      <c r="E64" s="171" t="s">
        <v>284</v>
      </c>
      <c r="F64" s="171" t="s">
        <v>138</v>
      </c>
      <c r="G64" s="171" t="s">
        <v>368</v>
      </c>
      <c r="H64" s="171" t="s">
        <v>230</v>
      </c>
      <c r="I64" s="173" t="s">
        <v>367</v>
      </c>
      <c r="J64" s="172">
        <v>10887.4</v>
      </c>
      <c r="K64" s="172"/>
      <c r="L64" s="172"/>
    </row>
    <row r="65" spans="1:12" ht="87" customHeight="1">
      <c r="A65" s="171" t="s">
        <v>139</v>
      </c>
      <c r="B65" s="171" t="s">
        <v>225</v>
      </c>
      <c r="C65" s="171" t="s">
        <v>129</v>
      </c>
      <c r="D65" s="171" t="s">
        <v>283</v>
      </c>
      <c r="E65" s="171" t="s">
        <v>284</v>
      </c>
      <c r="F65" s="171" t="s">
        <v>138</v>
      </c>
      <c r="G65" s="171" t="s">
        <v>369</v>
      </c>
      <c r="H65" s="171" t="s">
        <v>230</v>
      </c>
      <c r="I65" s="173" t="s">
        <v>370</v>
      </c>
      <c r="J65" s="172">
        <v>330.8</v>
      </c>
      <c r="K65" s="172"/>
      <c r="L65" s="172"/>
    </row>
    <row r="66" spans="1:12" ht="65.25" customHeight="1">
      <c r="A66" s="163" t="s">
        <v>139</v>
      </c>
      <c r="B66" s="163" t="s">
        <v>225</v>
      </c>
      <c r="C66" s="163" t="s">
        <v>129</v>
      </c>
      <c r="D66" s="163" t="s">
        <v>283</v>
      </c>
      <c r="E66" s="163" t="s">
        <v>284</v>
      </c>
      <c r="F66" s="163" t="s">
        <v>138</v>
      </c>
      <c r="G66" s="163" t="s">
        <v>346</v>
      </c>
      <c r="H66" s="163" t="s">
        <v>230</v>
      </c>
      <c r="I66" s="170" t="s">
        <v>347</v>
      </c>
      <c r="J66" s="164">
        <v>5571.2</v>
      </c>
      <c r="K66" s="164">
        <v>0</v>
      </c>
      <c r="L66" s="164">
        <v>0</v>
      </c>
    </row>
    <row r="67" spans="1:12" ht="42" customHeight="1">
      <c r="A67" s="160" t="s">
        <v>139</v>
      </c>
      <c r="B67" s="160">
        <v>2</v>
      </c>
      <c r="C67" s="160" t="s">
        <v>129</v>
      </c>
      <c r="D67" s="160" t="s">
        <v>217</v>
      </c>
      <c r="E67" s="160" t="s">
        <v>123</v>
      </c>
      <c r="F67" s="160" t="s">
        <v>124</v>
      </c>
      <c r="G67" s="160" t="s">
        <v>125</v>
      </c>
      <c r="H67" s="160" t="s">
        <v>230</v>
      </c>
      <c r="I67" s="175" t="s">
        <v>263</v>
      </c>
      <c r="J67" s="56">
        <f>J68+J69</f>
        <v>768.7</v>
      </c>
      <c r="K67" s="53">
        <f>K68+K69</f>
        <v>838.5</v>
      </c>
      <c r="L67" s="127">
        <f>L68+L69</f>
        <v>869.30000000000007</v>
      </c>
    </row>
    <row r="68" spans="1:12" ht="66" customHeight="1">
      <c r="A68" s="57" t="s">
        <v>139</v>
      </c>
      <c r="B68" s="57">
        <v>2</v>
      </c>
      <c r="C68" s="57" t="s">
        <v>129</v>
      </c>
      <c r="D68" s="57" t="s">
        <v>215</v>
      </c>
      <c r="E68" s="57" t="s">
        <v>216</v>
      </c>
      <c r="F68" s="57">
        <v>10</v>
      </c>
      <c r="G68" s="57" t="s">
        <v>125</v>
      </c>
      <c r="H68" s="57" t="s">
        <v>230</v>
      </c>
      <c r="I68" s="60" t="s">
        <v>253</v>
      </c>
      <c r="J68" s="120">
        <v>737.5</v>
      </c>
      <c r="K68" s="61">
        <v>810.8</v>
      </c>
      <c r="L68" s="61">
        <v>841.6</v>
      </c>
    </row>
    <row r="69" spans="1:12" ht="21.6" customHeight="1">
      <c r="A69" s="57" t="s">
        <v>139</v>
      </c>
      <c r="B69" s="57">
        <v>2</v>
      </c>
      <c r="C69" s="57" t="s">
        <v>129</v>
      </c>
      <c r="D69" s="57" t="s">
        <v>217</v>
      </c>
      <c r="E69" s="57" t="s">
        <v>261</v>
      </c>
      <c r="F69" s="57">
        <v>10</v>
      </c>
      <c r="G69" s="57" t="s">
        <v>125</v>
      </c>
      <c r="H69" s="57" t="s">
        <v>230</v>
      </c>
      <c r="I69" s="68" t="s">
        <v>234</v>
      </c>
      <c r="J69" s="61">
        <f>J70</f>
        <v>31.2</v>
      </c>
      <c r="K69" s="61">
        <v>27.7</v>
      </c>
      <c r="L69" s="61">
        <v>27.7</v>
      </c>
    </row>
    <row r="70" spans="1:12" ht="81" customHeight="1">
      <c r="A70" s="57" t="s">
        <v>139</v>
      </c>
      <c r="B70" s="57">
        <v>2</v>
      </c>
      <c r="C70" s="57" t="s">
        <v>129</v>
      </c>
      <c r="D70" s="57" t="s">
        <v>217</v>
      </c>
      <c r="E70" s="57" t="s">
        <v>261</v>
      </c>
      <c r="F70" s="57">
        <v>10</v>
      </c>
      <c r="G70" s="57">
        <v>7514</v>
      </c>
      <c r="H70" s="57" t="s">
        <v>230</v>
      </c>
      <c r="I70" s="60" t="s">
        <v>262</v>
      </c>
      <c r="J70" s="61">
        <v>31.2</v>
      </c>
      <c r="K70" s="61">
        <v>27.7</v>
      </c>
      <c r="L70" s="61">
        <v>27.7</v>
      </c>
    </row>
    <row r="71" spans="1:12" ht="29.25" customHeight="1">
      <c r="A71" s="160" t="s">
        <v>139</v>
      </c>
      <c r="B71" s="160">
        <v>2</v>
      </c>
      <c r="C71" s="160" t="s">
        <v>129</v>
      </c>
      <c r="D71" s="160" t="s">
        <v>343</v>
      </c>
      <c r="E71" s="160" t="s">
        <v>123</v>
      </c>
      <c r="F71" s="160" t="s">
        <v>124</v>
      </c>
      <c r="G71" s="160" t="s">
        <v>125</v>
      </c>
      <c r="H71" s="160" t="s">
        <v>230</v>
      </c>
      <c r="I71" s="161" t="s">
        <v>0</v>
      </c>
      <c r="J71" s="61">
        <f t="shared" ref="J71:L72" si="5">J72</f>
        <v>11366.383</v>
      </c>
      <c r="K71" s="61">
        <f t="shared" si="5"/>
        <v>1189.3</v>
      </c>
      <c r="L71" s="61">
        <f t="shared" si="5"/>
        <v>752.3</v>
      </c>
    </row>
    <row r="72" spans="1:12" ht="36" customHeight="1">
      <c r="A72" s="57" t="s">
        <v>139</v>
      </c>
      <c r="B72" s="57">
        <v>2</v>
      </c>
      <c r="C72" s="57" t="s">
        <v>129</v>
      </c>
      <c r="D72" s="57" t="s">
        <v>341</v>
      </c>
      <c r="E72" s="57">
        <v>999</v>
      </c>
      <c r="F72" s="57" t="s">
        <v>124</v>
      </c>
      <c r="G72" s="57" t="s">
        <v>125</v>
      </c>
      <c r="H72" s="57" t="s">
        <v>230</v>
      </c>
      <c r="I72" s="68" t="s">
        <v>344</v>
      </c>
      <c r="J72" s="61">
        <f t="shared" si="5"/>
        <v>11366.383</v>
      </c>
      <c r="K72" s="61">
        <f t="shared" si="5"/>
        <v>1189.3</v>
      </c>
      <c r="L72" s="61">
        <f t="shared" si="5"/>
        <v>752.3</v>
      </c>
    </row>
    <row r="73" spans="1:12" ht="31.5" customHeight="1">
      <c r="A73" s="57" t="s">
        <v>139</v>
      </c>
      <c r="B73" s="57">
        <v>2</v>
      </c>
      <c r="C73" s="57" t="s">
        <v>129</v>
      </c>
      <c r="D73" s="57" t="s">
        <v>341</v>
      </c>
      <c r="E73" s="57">
        <v>999</v>
      </c>
      <c r="F73" s="57">
        <v>10</v>
      </c>
      <c r="G73" s="57" t="s">
        <v>125</v>
      </c>
      <c r="H73" s="57" t="s">
        <v>230</v>
      </c>
      <c r="I73" s="68" t="s">
        <v>345</v>
      </c>
      <c r="J73" s="61">
        <f>J76+J74+J75+J77+J78+J79+J80</f>
        <v>11366.383</v>
      </c>
      <c r="K73" s="61">
        <f>K76+K80</f>
        <v>1189.3</v>
      </c>
      <c r="L73" s="61">
        <f>L76</f>
        <v>752.3</v>
      </c>
    </row>
    <row r="74" spans="1:12" ht="84" customHeight="1">
      <c r="A74" s="57" t="s">
        <v>139</v>
      </c>
      <c r="B74" s="57" t="s">
        <v>225</v>
      </c>
      <c r="C74" s="57" t="s">
        <v>129</v>
      </c>
      <c r="D74" s="57" t="s">
        <v>341</v>
      </c>
      <c r="E74" s="57" t="s">
        <v>284</v>
      </c>
      <c r="F74" s="57" t="s">
        <v>138</v>
      </c>
      <c r="G74" s="57" t="s">
        <v>350</v>
      </c>
      <c r="H74" s="57" t="s">
        <v>230</v>
      </c>
      <c r="I74" s="68" t="s">
        <v>351</v>
      </c>
      <c r="J74" s="61">
        <v>457.7</v>
      </c>
      <c r="K74" s="61">
        <v>0</v>
      </c>
      <c r="L74" s="61">
        <v>0</v>
      </c>
    </row>
    <row r="75" spans="1:12" ht="58.5" customHeight="1">
      <c r="A75" s="57" t="s">
        <v>139</v>
      </c>
      <c r="B75" s="57" t="s">
        <v>225</v>
      </c>
      <c r="C75" s="57" t="s">
        <v>129</v>
      </c>
      <c r="D75" s="57" t="s">
        <v>341</v>
      </c>
      <c r="E75" s="57" t="s">
        <v>284</v>
      </c>
      <c r="F75" s="57" t="s">
        <v>138</v>
      </c>
      <c r="G75" s="57" t="s">
        <v>356</v>
      </c>
      <c r="H75" s="57" t="s">
        <v>230</v>
      </c>
      <c r="I75" s="68" t="s">
        <v>357</v>
      </c>
      <c r="J75" s="61">
        <v>599.96199999999999</v>
      </c>
      <c r="K75" s="61">
        <v>0</v>
      </c>
      <c r="L75" s="61">
        <v>0</v>
      </c>
    </row>
    <row r="76" spans="1:12" ht="54" customHeight="1">
      <c r="A76" s="57" t="s">
        <v>139</v>
      </c>
      <c r="B76" s="57" t="s">
        <v>225</v>
      </c>
      <c r="C76" s="57" t="s">
        <v>129</v>
      </c>
      <c r="D76" s="57" t="s">
        <v>341</v>
      </c>
      <c r="E76" s="57" t="s">
        <v>284</v>
      </c>
      <c r="F76" s="57" t="s">
        <v>138</v>
      </c>
      <c r="G76" s="57" t="s">
        <v>348</v>
      </c>
      <c r="H76" s="57" t="s">
        <v>230</v>
      </c>
      <c r="I76" s="68" t="s">
        <v>349</v>
      </c>
      <c r="J76" s="61">
        <v>752.3</v>
      </c>
      <c r="K76" s="61">
        <v>752.3</v>
      </c>
      <c r="L76" s="61">
        <v>752.3</v>
      </c>
    </row>
    <row r="77" spans="1:12" ht="114" customHeight="1">
      <c r="A77" s="57" t="s">
        <v>139</v>
      </c>
      <c r="B77" s="57" t="s">
        <v>225</v>
      </c>
      <c r="C77" s="57" t="s">
        <v>129</v>
      </c>
      <c r="D77" s="57" t="s">
        <v>341</v>
      </c>
      <c r="E77" s="57" t="s">
        <v>284</v>
      </c>
      <c r="F77" s="57" t="s">
        <v>138</v>
      </c>
      <c r="G77" s="57" t="s">
        <v>372</v>
      </c>
      <c r="H77" s="57" t="s">
        <v>230</v>
      </c>
      <c r="I77" s="68" t="s">
        <v>371</v>
      </c>
      <c r="J77" s="61">
        <v>264.19</v>
      </c>
      <c r="K77" s="61"/>
      <c r="L77" s="61"/>
    </row>
    <row r="78" spans="1:12" ht="81" customHeight="1">
      <c r="A78" s="57" t="s">
        <v>139</v>
      </c>
      <c r="B78" s="57" t="s">
        <v>225</v>
      </c>
      <c r="C78" s="57" t="s">
        <v>129</v>
      </c>
      <c r="D78" s="57" t="s">
        <v>341</v>
      </c>
      <c r="E78" s="57" t="s">
        <v>284</v>
      </c>
      <c r="F78" s="57" t="s">
        <v>138</v>
      </c>
      <c r="G78" s="57" t="s">
        <v>373</v>
      </c>
      <c r="H78" s="57" t="s">
        <v>230</v>
      </c>
      <c r="I78" s="68" t="s">
        <v>374</v>
      </c>
      <c r="J78" s="61">
        <v>170.66</v>
      </c>
      <c r="K78" s="61"/>
      <c r="L78" s="61"/>
    </row>
    <row r="79" spans="1:12" ht="53.25" customHeight="1">
      <c r="A79" s="57" t="s">
        <v>139</v>
      </c>
      <c r="B79" s="57" t="s">
        <v>225</v>
      </c>
      <c r="C79" s="57" t="s">
        <v>129</v>
      </c>
      <c r="D79" s="57" t="s">
        <v>341</v>
      </c>
      <c r="E79" s="57" t="s">
        <v>284</v>
      </c>
      <c r="F79" s="57" t="s">
        <v>138</v>
      </c>
      <c r="G79" s="57" t="s">
        <v>376</v>
      </c>
      <c r="H79" s="57" t="s">
        <v>230</v>
      </c>
      <c r="I79" s="68" t="s">
        <v>375</v>
      </c>
      <c r="J79" s="61">
        <v>540.99</v>
      </c>
      <c r="K79" s="61"/>
      <c r="L79" s="61"/>
    </row>
    <row r="80" spans="1:12" ht="54.75" customHeight="1">
      <c r="A80" s="57" t="s">
        <v>139</v>
      </c>
      <c r="B80" s="57">
        <v>2</v>
      </c>
      <c r="C80" s="57" t="s">
        <v>129</v>
      </c>
      <c r="D80" s="57" t="s">
        <v>341</v>
      </c>
      <c r="E80" s="57">
        <v>999</v>
      </c>
      <c r="F80" s="57">
        <v>10</v>
      </c>
      <c r="G80" s="57" t="s">
        <v>342</v>
      </c>
      <c r="H80" s="57" t="s">
        <v>230</v>
      </c>
      <c r="I80" s="166" t="s">
        <v>340</v>
      </c>
      <c r="J80" s="61">
        <v>8580.5810000000001</v>
      </c>
      <c r="K80" s="61">
        <v>437</v>
      </c>
      <c r="L80" s="61">
        <v>0</v>
      </c>
    </row>
    <row r="81" spans="1:12" ht="18" customHeight="1">
      <c r="A81" s="57"/>
      <c r="B81" s="57"/>
      <c r="C81" s="57"/>
      <c r="D81" s="57"/>
      <c r="E81" s="57"/>
      <c r="F81" s="57"/>
      <c r="G81" s="57"/>
      <c r="H81" s="57"/>
      <c r="I81" s="58" t="s">
        <v>156</v>
      </c>
      <c r="J81" s="59">
        <f>J10+J52</f>
        <v>58795.383000000002</v>
      </c>
      <c r="K81" s="59">
        <f>K10+K52</f>
        <v>21272.800000000003</v>
      </c>
      <c r="L81" s="59">
        <f>L10+L52</f>
        <v>21725.100000000002</v>
      </c>
    </row>
    <row r="82" spans="1:12">
      <c r="A82" s="69"/>
      <c r="B82" s="69"/>
      <c r="C82" s="69"/>
      <c r="D82" s="69"/>
      <c r="E82" s="69"/>
      <c r="F82" s="69"/>
      <c r="G82" s="69"/>
      <c r="H82" s="69"/>
      <c r="I82" s="69"/>
      <c r="J82" s="69"/>
      <c r="K82" s="69"/>
      <c r="L82" s="69"/>
    </row>
    <row r="83" spans="1:12">
      <c r="A83" s="69"/>
      <c r="B83" s="69"/>
      <c r="C83" s="69"/>
      <c r="D83" s="69"/>
      <c r="E83" s="69"/>
      <c r="F83" s="69"/>
      <c r="G83" s="69"/>
      <c r="H83" s="69"/>
      <c r="I83" s="69"/>
      <c r="J83" s="69"/>
      <c r="K83" s="69"/>
      <c r="L83" s="69"/>
    </row>
    <row r="84" spans="1:12">
      <c r="A84" s="69"/>
      <c r="B84" s="69"/>
      <c r="C84" s="69"/>
      <c r="D84" s="69"/>
      <c r="E84" s="69"/>
      <c r="F84" s="69"/>
      <c r="G84" s="69"/>
      <c r="H84" s="69"/>
      <c r="I84" s="69"/>
      <c r="J84" s="69"/>
      <c r="K84" s="69"/>
      <c r="L84" s="69"/>
    </row>
    <row r="85" spans="1:12">
      <c r="A85" s="69"/>
      <c r="B85" s="69"/>
      <c r="C85" s="69"/>
      <c r="D85" s="69"/>
      <c r="E85" s="69"/>
      <c r="F85" s="69"/>
      <c r="G85" s="69"/>
      <c r="H85" s="69"/>
      <c r="I85" s="69"/>
      <c r="J85" s="69"/>
      <c r="K85" s="69"/>
      <c r="L85" s="69"/>
    </row>
    <row r="86" spans="1:12">
      <c r="A86" s="69"/>
      <c r="B86" s="69"/>
      <c r="C86" s="69"/>
      <c r="D86" s="69"/>
      <c r="E86" s="69"/>
      <c r="F86" s="69"/>
      <c r="G86" s="69"/>
      <c r="H86" s="69"/>
      <c r="I86" s="69"/>
      <c r="J86" s="69"/>
      <c r="K86" s="69"/>
      <c r="L86" s="69"/>
    </row>
  </sheetData>
  <mergeCells count="15">
    <mergeCell ref="A7:H7"/>
    <mergeCell ref="I7:I8"/>
    <mergeCell ref="J7:L7"/>
    <mergeCell ref="A53:A54"/>
    <mergeCell ref="B53:B54"/>
    <mergeCell ref="C53:C54"/>
    <mergeCell ref="D53:D54"/>
    <mergeCell ref="E53:E54"/>
    <mergeCell ref="F53:F54"/>
    <mergeCell ref="L53:L54"/>
    <mergeCell ref="G53:G54"/>
    <mergeCell ref="H53:H54"/>
    <mergeCell ref="I53:I54"/>
    <mergeCell ref="J53:J54"/>
    <mergeCell ref="K53:K54"/>
  </mergeCells>
  <hyperlinks>
    <hyperlink ref="I35" r:id="rId1" display="consultantplus://offline/ref=34CF15B7EEE5509DD726833156CE0871F97A7E8ADDCD38D7C705E3ED409DBAA3BF294173A8FBn9eEN"/>
  </hyperlinks>
  <pageMargins left="0.70866141732283472" right="0.70866141732283472" top="0.74803149606299213" bottom="0.74803149606299213" header="0.31496062992125984" footer="0.31496062992125984"/>
  <pageSetup paperSize="9" scale="75" orientation="landscape"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расходы разделы</vt:lpstr>
      <vt:lpstr>Ведомтсвенная структура</vt:lpstr>
      <vt:lpstr>по целевым статьям</vt:lpstr>
      <vt:lpstr>источники</vt:lpstr>
      <vt:lpstr>доходы</vt:lpstr>
      <vt:lpstr>Лист1</vt:lpstr>
      <vt:lpstr>'Ведомтсвенная структура'!Область_печати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Минино</cp:lastModifiedBy>
  <cp:lastPrinted>2025-04-16T04:50:05Z</cp:lastPrinted>
  <dcterms:created xsi:type="dcterms:W3CDTF">2014-09-12T05:23:19Z</dcterms:created>
  <dcterms:modified xsi:type="dcterms:W3CDTF">2025-04-17T03:51:06Z</dcterms:modified>
</cp:coreProperties>
</file>